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3200" windowHeight="801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C40" i="1"/>
  <c r="C41"/>
  <c r="Q40"/>
  <c r="Q41"/>
  <c r="Z40"/>
  <c r="Z41"/>
  <c r="B46"/>
  <c r="B47"/>
  <c r="B45"/>
  <c r="B43"/>
  <c r="B42"/>
  <c r="B44" s="1"/>
  <c r="L41"/>
  <c r="M41"/>
  <c r="L40"/>
  <c r="M40"/>
  <c r="AA41"/>
  <c r="P41"/>
  <c r="R41"/>
  <c r="S41"/>
  <c r="T41"/>
  <c r="U41"/>
  <c r="V41"/>
  <c r="W41"/>
  <c r="X41"/>
  <c r="Y41"/>
  <c r="D41"/>
  <c r="E41"/>
  <c r="G41"/>
  <c r="H41"/>
  <c r="I41"/>
  <c r="J41"/>
  <c r="B41"/>
  <c r="AA40"/>
  <c r="T40"/>
  <c r="U40"/>
  <c r="V40"/>
  <c r="W40"/>
  <c r="X40"/>
  <c r="Y40"/>
  <c r="D40"/>
  <c r="E40"/>
  <c r="G40"/>
  <c r="H40"/>
  <c r="I40"/>
  <c r="J40"/>
  <c r="P40"/>
  <c r="R40"/>
  <c r="S40"/>
  <c r="B40"/>
  <c r="AJ7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5"/>
  <c r="AL5"/>
  <c r="AC2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B88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11"/>
  <c r="AL12"/>
  <c r="AL13"/>
  <c r="AL14"/>
  <c r="AL15"/>
  <c r="AL16"/>
  <c r="AL17"/>
  <c r="AL10"/>
  <c r="AL6"/>
  <c r="AL8"/>
  <c r="AL7"/>
  <c r="AL9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5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R32" l="1"/>
  <c r="H44"/>
  <c r="AR9"/>
  <c r="AR39"/>
  <c r="AR28"/>
  <c r="AR17"/>
  <c r="E44"/>
  <c r="H43"/>
  <c r="E43"/>
  <c r="AS32"/>
  <c r="AI9"/>
  <c r="AS17"/>
  <c r="AS28"/>
  <c r="AK9"/>
  <c r="AM39"/>
  <c r="AM32"/>
  <c r="AS39"/>
  <c r="AL41"/>
  <c r="AM28"/>
  <c r="AM9"/>
  <c r="AF41"/>
  <c r="AM17"/>
  <c r="AS9"/>
  <c r="AE28"/>
  <c r="AE17"/>
  <c r="AG28"/>
  <c r="AG17"/>
  <c r="AI39"/>
  <c r="AI32"/>
  <c r="AK28"/>
  <c r="AK17"/>
  <c r="AE39"/>
  <c r="AE32"/>
  <c r="AD41"/>
  <c r="AG39"/>
  <c r="AG32"/>
  <c r="AI28"/>
  <c r="AI17"/>
  <c r="AK39"/>
  <c r="AK32"/>
  <c r="AE9"/>
  <c r="AG9"/>
  <c r="AH41"/>
  <c r="AJ41"/>
  <c r="E87"/>
  <c r="C89" s="1"/>
  <c r="M87"/>
  <c r="K89" s="1"/>
  <c r="U87"/>
  <c r="S89" s="1"/>
  <c r="AC87"/>
  <c r="AA89" s="1"/>
  <c r="AK87"/>
  <c r="AI89" s="1"/>
  <c r="I87"/>
  <c r="G89" s="1"/>
  <c r="Q87"/>
  <c r="O89" s="1"/>
  <c r="Y87"/>
  <c r="W89" s="1"/>
  <c r="AG87"/>
  <c r="AE89" s="1"/>
  <c r="AO87"/>
  <c r="AM89" s="1"/>
  <c r="AW87"/>
  <c r="AU89" s="1"/>
  <c r="AS87"/>
  <c r="AQ89" s="1"/>
  <c r="H45" l="1"/>
  <c r="H47" s="1"/>
  <c r="E48"/>
  <c r="E45"/>
  <c r="E47" s="1"/>
  <c r="C100"/>
  <c r="C103"/>
  <c r="C97"/>
  <c r="F89"/>
  <c r="J89"/>
  <c r="N89"/>
  <c r="R89"/>
  <c r="V89"/>
  <c r="Z89"/>
  <c r="AD89"/>
  <c r="AH89"/>
  <c r="AL89"/>
  <c r="AP89"/>
  <c r="AT89"/>
  <c r="B89"/>
  <c r="E89"/>
  <c r="I89"/>
  <c r="M89"/>
  <c r="Q89"/>
  <c r="U89"/>
  <c r="Y89"/>
  <c r="AC89"/>
  <c r="AG89"/>
  <c r="AK89"/>
  <c r="AO89"/>
  <c r="AS89"/>
  <c r="AW89"/>
  <c r="D89"/>
  <c r="H89"/>
  <c r="L89"/>
  <c r="P89"/>
  <c r="T89"/>
  <c r="X89"/>
  <c r="AB89"/>
  <c r="AF89"/>
  <c r="AJ89"/>
  <c r="AN89"/>
  <c r="AR89"/>
  <c r="AV89"/>
  <c r="E49" l="1"/>
  <c r="H48"/>
  <c r="H49"/>
  <c r="H46"/>
  <c r="E46"/>
  <c r="D103"/>
  <c r="D100"/>
  <c r="D97"/>
  <c r="B97"/>
  <c r="B100"/>
  <c r="B103"/>
  <c r="E100"/>
  <c r="E103"/>
  <c r="E97"/>
  <c r="G97" s="1"/>
</calcChain>
</file>

<file path=xl/sharedStrings.xml><?xml version="1.0" encoding="utf-8"?>
<sst xmlns="http://schemas.openxmlformats.org/spreadsheetml/2006/main" count="571" uniqueCount="96">
  <si>
    <t>m</t>
  </si>
  <si>
    <t>c</t>
  </si>
  <si>
    <t>e</t>
  </si>
  <si>
    <t>?</t>
  </si>
  <si>
    <t>X</t>
  </si>
  <si>
    <t>MAP-i</t>
  </si>
  <si>
    <t xml:space="preserve"> m</t>
  </si>
  <si>
    <t>MORNING</t>
  </si>
  <si>
    <t>MSc MORNING</t>
  </si>
  <si>
    <t>MSc AFERTERNOON</t>
  </si>
  <si>
    <t>average Msc</t>
  </si>
  <si>
    <t>average Morning</t>
  </si>
  <si>
    <t>average Afternoon</t>
  </si>
  <si>
    <t>average MAPi</t>
  </si>
  <si>
    <t>Total average</t>
  </si>
  <si>
    <t>Subject Caracterization</t>
  </si>
  <si>
    <t>Usefulness</t>
  </si>
  <si>
    <t>Ease of Use</t>
  </si>
  <si>
    <t>Ease of Learning</t>
  </si>
  <si>
    <t>Satisfaction</t>
  </si>
  <si>
    <t>Questions</t>
  </si>
  <si>
    <t>#Resets</t>
  </si>
  <si>
    <t>T - thinking</t>
  </si>
  <si>
    <t>S - sketching</t>
  </si>
  <si>
    <t>D - discussing</t>
  </si>
  <si>
    <t>I - implementing</t>
  </si>
  <si>
    <t>T</t>
  </si>
  <si>
    <t>T D</t>
  </si>
  <si>
    <t>I</t>
  </si>
  <si>
    <t>D</t>
  </si>
  <si>
    <t>CPN Dev.</t>
  </si>
  <si>
    <t>CPN Ana.</t>
  </si>
  <si>
    <t>VE conf.</t>
  </si>
  <si>
    <t xml:space="preserve">I </t>
  </si>
  <si>
    <t>I D</t>
  </si>
  <si>
    <t>T I</t>
  </si>
  <si>
    <t>D I</t>
  </si>
  <si>
    <t>JCS B</t>
  </si>
  <si>
    <t>JCS A</t>
  </si>
  <si>
    <t>Time Ex 1</t>
  </si>
  <si>
    <t>Time Ex 2</t>
  </si>
  <si>
    <t>Time Ex 3</t>
  </si>
  <si>
    <t>1h28</t>
  </si>
  <si>
    <t>1h26</t>
  </si>
  <si>
    <t>JFC A</t>
  </si>
  <si>
    <t>JFC B</t>
  </si>
  <si>
    <t>Proto Ana.</t>
  </si>
  <si>
    <t>R</t>
  </si>
  <si>
    <t>1h07</t>
  </si>
  <si>
    <t>1h00</t>
  </si>
  <si>
    <t>JLS ESQ</t>
  </si>
  <si>
    <t>JLS DIR</t>
  </si>
  <si>
    <t>1h10</t>
  </si>
  <si>
    <t>0h33</t>
  </si>
  <si>
    <t>RM</t>
  </si>
  <si>
    <t>RM DIR</t>
  </si>
  <si>
    <t>RM ESQ</t>
  </si>
  <si>
    <t>1h11</t>
  </si>
  <si>
    <t>1h38</t>
  </si>
  <si>
    <t>1H37</t>
  </si>
  <si>
    <t>AFTERNOON</t>
  </si>
  <si>
    <t>JCS</t>
  </si>
  <si>
    <t>0H51</t>
  </si>
  <si>
    <t>0H42</t>
  </si>
  <si>
    <t>0H14</t>
  </si>
  <si>
    <t>0H36</t>
  </si>
  <si>
    <t>1H14</t>
  </si>
  <si>
    <t>0H17</t>
  </si>
  <si>
    <t>1H28</t>
  </si>
  <si>
    <t>X - prototype analysis</t>
  </si>
  <si>
    <t>AVERAGES</t>
  </si>
  <si>
    <t>TIME</t>
  </si>
  <si>
    <t>TIME SPEND</t>
  </si>
  <si>
    <t>%total time</t>
  </si>
  <si>
    <t>total time</t>
  </si>
  <si>
    <t>NO QUESTION</t>
  </si>
  <si>
    <t>Group</t>
  </si>
  <si>
    <t>TASK</t>
  </si>
  <si>
    <t>Group Average</t>
  </si>
  <si>
    <t>GroupAverage</t>
  </si>
  <si>
    <t>Age Average</t>
  </si>
  <si>
    <t>Median</t>
  </si>
  <si>
    <t>Desvio</t>
  </si>
  <si>
    <t>DesvioPadrao</t>
  </si>
  <si>
    <t>Media</t>
  </si>
  <si>
    <t>Average</t>
  </si>
  <si>
    <t>Desvio padrao</t>
  </si>
  <si>
    <t>Q1</t>
  </si>
  <si>
    <t>Q3</t>
  </si>
  <si>
    <t>L</t>
  </si>
  <si>
    <t>Mediana</t>
  </si>
  <si>
    <t>Q3+1.5L</t>
  </si>
  <si>
    <t>Q3+3L</t>
  </si>
  <si>
    <t>Q1-1.5L</t>
  </si>
  <si>
    <t>Q1-3L</t>
  </si>
  <si>
    <t>BOX-PLOT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</si>
</sst>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A60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5A7A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5" borderId="0" xfId="0" applyFill="1"/>
    <xf numFmtId="0" fontId="0" fillId="6" borderId="1" xfId="0" applyFill="1" applyBorder="1"/>
    <xf numFmtId="0" fontId="0" fillId="7" borderId="0" xfId="0" applyFill="1"/>
    <xf numFmtId="0" fontId="2" fillId="0" borderId="0" xfId="0" applyFont="1"/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1" xfId="0" applyFill="1" applyBorder="1"/>
    <xf numFmtId="0" fontId="4" fillId="0" borderId="0" xfId="0" applyFont="1" applyFill="1" applyBorder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5" fillId="0" borderId="2" xfId="0" applyFont="1" applyBorder="1"/>
    <xf numFmtId="0" fontId="1" fillId="0" borderId="2" xfId="0" applyFont="1" applyBorder="1"/>
    <xf numFmtId="0" fontId="5" fillId="0" borderId="5" xfId="0" applyFont="1" applyBorder="1"/>
    <xf numFmtId="0" fontId="5" fillId="0" borderId="1" xfId="0" applyFont="1" applyFill="1" applyBorder="1"/>
    <xf numFmtId="0" fontId="5" fillId="0" borderId="1" xfId="0" applyFont="1" applyBorder="1"/>
    <xf numFmtId="0" fontId="1" fillId="0" borderId="3" xfId="0" applyFont="1" applyBorder="1"/>
    <xf numFmtId="0" fontId="0" fillId="7" borderId="0" xfId="0" applyFill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5" xfId="0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0" xfId="0" applyAlignment="1">
      <alignment horizontal="left"/>
    </xf>
    <xf numFmtId="0" fontId="0" fillId="3" borderId="0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7" borderId="4" xfId="0" applyFont="1" applyFill="1" applyBorder="1"/>
    <xf numFmtId="0" fontId="0" fillId="9" borderId="21" xfId="0" applyFill="1" applyBorder="1"/>
    <xf numFmtId="0" fontId="0" fillId="0" borderId="9" xfId="0" applyBorder="1"/>
    <xf numFmtId="0" fontId="0" fillId="0" borderId="22" xfId="0" applyBorder="1"/>
    <xf numFmtId="0" fontId="1" fillId="0" borderId="9" xfId="0" applyFont="1" applyBorder="1"/>
    <xf numFmtId="0" fontId="1" fillId="0" borderId="22" xfId="0" applyFont="1" applyBorder="1"/>
    <xf numFmtId="0" fontId="1" fillId="0" borderId="10" xfId="0" applyFont="1" applyBorder="1"/>
    <xf numFmtId="0" fontId="0" fillId="4" borderId="23" xfId="0" applyFill="1" applyBorder="1"/>
    <xf numFmtId="0" fontId="0" fillId="8" borderId="24" xfId="0" applyFill="1" applyBorder="1"/>
    <xf numFmtId="0" fontId="3" fillId="0" borderId="15" xfId="0" applyFont="1" applyBorder="1"/>
    <xf numFmtId="0" fontId="0" fillId="16" borderId="4" xfId="0" applyFill="1" applyBorder="1"/>
    <xf numFmtId="0" fontId="0" fillId="16" borderId="0" xfId="0" applyFill="1" applyBorder="1"/>
    <xf numFmtId="0" fontId="0" fillId="16" borderId="2" xfId="0" applyFill="1" applyBorder="1"/>
    <xf numFmtId="0" fontId="3" fillId="17" borderId="6" xfId="0" applyFont="1" applyFill="1" applyBorder="1"/>
    <xf numFmtId="0" fontId="3" fillId="14" borderId="6" xfId="0" applyFont="1" applyFill="1" applyBorder="1"/>
    <xf numFmtId="0" fontId="1" fillId="7" borderId="1" xfId="0" applyFont="1" applyFill="1" applyBorder="1" applyAlignment="1"/>
    <xf numFmtId="0" fontId="2" fillId="0" borderId="2" xfId="0" applyFont="1" applyBorder="1" applyAlignment="1">
      <alignment horizontal="center"/>
    </xf>
    <xf numFmtId="0" fontId="0" fillId="15" borderId="0" xfId="0" applyFill="1"/>
    <xf numFmtId="0" fontId="0" fillId="15" borderId="0" xfId="0" applyFill="1" applyBorder="1"/>
    <xf numFmtId="0" fontId="2" fillId="15" borderId="7" xfId="0" applyFont="1" applyFill="1" applyBorder="1" applyAlignment="1"/>
    <xf numFmtId="0" fontId="2" fillId="15" borderId="0" xfId="0" applyFont="1" applyFill="1" applyAlignment="1">
      <alignment horizontal="center"/>
    </xf>
    <xf numFmtId="0" fontId="0" fillId="18" borderId="0" xfId="0" applyFill="1"/>
    <xf numFmtId="0" fontId="0" fillId="19" borderId="0" xfId="0" applyFill="1"/>
    <xf numFmtId="0" fontId="0" fillId="12" borderId="29" xfId="0" applyFill="1" applyBorder="1"/>
    <xf numFmtId="0" fontId="0" fillId="0" borderId="10" xfId="0" applyBorder="1"/>
    <xf numFmtId="0" fontId="0" fillId="18" borderId="11" xfId="0" applyFill="1" applyBorder="1"/>
    <xf numFmtId="0" fontId="0" fillId="19" borderId="11" xfId="0" applyFill="1" applyBorder="1"/>
    <xf numFmtId="0" fontId="0" fillId="0" borderId="30" xfId="0" applyBorder="1"/>
    <xf numFmtId="0" fontId="0" fillId="18" borderId="1" xfId="0" applyFill="1" applyBorder="1"/>
    <xf numFmtId="0" fontId="0" fillId="19" borderId="1" xfId="0" applyFill="1" applyBorder="1"/>
    <xf numFmtId="0" fontId="0" fillId="16" borderId="0" xfId="0" applyFill="1"/>
    <xf numFmtId="0" fontId="0" fillId="20" borderId="0" xfId="0" applyFill="1"/>
    <xf numFmtId="0" fontId="2" fillId="20" borderId="31" xfId="0" applyFont="1" applyFill="1" applyBorder="1"/>
    <xf numFmtId="0" fontId="0" fillId="20" borderId="31" xfId="0" applyFill="1" applyBorder="1"/>
    <xf numFmtId="0" fontId="3" fillId="14" borderId="8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0" borderId="8" xfId="0" applyBorder="1" applyAlignment="1">
      <alignment horizontal="center" textRotation="45"/>
    </xf>
    <xf numFmtId="0" fontId="0" fillId="0" borderId="0" xfId="0" applyAlignment="1">
      <alignment horizontal="center" textRotation="45"/>
    </xf>
    <xf numFmtId="0" fontId="0" fillId="0" borderId="0" xfId="0" applyBorder="1" applyAlignment="1">
      <alignment horizontal="center" textRotation="45"/>
    </xf>
    <xf numFmtId="0" fontId="0" fillId="0" borderId="28" xfId="0" applyBorder="1" applyAlignment="1">
      <alignment horizontal="center" textRotation="45"/>
    </xf>
    <xf numFmtId="0" fontId="0" fillId="0" borderId="12" xfId="0" applyBorder="1" applyAlignment="1">
      <alignment horizontal="center" textRotation="45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8" xfId="0" applyFill="1" applyBorder="1" applyAlignment="1">
      <alignment horizontal="center" vertical="center" textRotation="90"/>
    </xf>
    <xf numFmtId="0" fontId="0" fillId="6" borderId="0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0" fontId="0" fillId="0" borderId="32" xfId="0" applyBorder="1"/>
    <xf numFmtId="0" fontId="0" fillId="15" borderId="33" xfId="0" applyFill="1" applyBorder="1"/>
    <xf numFmtId="0" fontId="0" fillId="0" borderId="33" xfId="0" applyBorder="1"/>
    <xf numFmtId="0" fontId="0" fillId="0" borderId="34" xfId="0" applyBorder="1"/>
    <xf numFmtId="0" fontId="0" fillId="0" borderId="33" xfId="0" applyFill="1" applyBorder="1"/>
    <xf numFmtId="0" fontId="0" fillId="0" borderId="35" xfId="0" applyFill="1" applyBorder="1"/>
    <xf numFmtId="0" fontId="0" fillId="0" borderId="29" xfId="0" applyBorder="1"/>
    <xf numFmtId="0" fontId="0" fillId="15" borderId="11" xfId="0" applyFill="1" applyBorder="1"/>
    <xf numFmtId="0" fontId="0" fillId="15" borderId="12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30" xfId="0" applyFill="1" applyBorder="1"/>
    <xf numFmtId="0" fontId="0" fillId="0" borderId="16" xfId="0" applyFill="1" applyBorder="1"/>
    <xf numFmtId="0" fontId="0" fillId="0" borderId="35" xfId="0" applyBorder="1"/>
    <xf numFmtId="0" fontId="0" fillId="5" borderId="33" xfId="0" applyFill="1" applyBorder="1"/>
    <xf numFmtId="0" fontId="0" fillId="6" borderId="28" xfId="0" applyFill="1" applyBorder="1" applyAlignment="1">
      <alignment horizontal="center" textRotation="90"/>
    </xf>
    <xf numFmtId="0" fontId="0" fillId="6" borderId="12" xfId="0" applyFill="1" applyBorder="1" applyAlignment="1">
      <alignment horizontal="center" textRotation="90"/>
    </xf>
    <xf numFmtId="0" fontId="0" fillId="6" borderId="14" xfId="0" applyFill="1" applyBorder="1" applyAlignment="1">
      <alignment horizontal="center" textRotation="90"/>
    </xf>
  </cellXfs>
  <cellStyles count="1">
    <cellStyle name="Normal" xfId="0" builtinId="0"/>
  </cellStyles>
  <dxfs count="10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rgb="FFC00000"/>
          </stop>
          <stop position="1">
            <color rgb="FF1FA51F"/>
          </stop>
        </gradientFill>
      </fill>
    </dxf>
    <dxf>
      <fill>
        <gradientFill degree="90">
          <stop position="0">
            <color rgb="FFFFFF00"/>
          </stop>
          <stop position="1">
            <color rgb="FF1A6026"/>
          </stop>
        </gradientFill>
      </fill>
    </dxf>
    <dxf>
      <fill>
        <gradientFill degree="90">
          <stop position="0">
            <color rgb="FFC00000"/>
          </stop>
          <stop position="1">
            <color rgb="FFFFFF00"/>
          </stop>
        </gradientFill>
      </fill>
    </dxf>
    <dxf>
      <fill>
        <gradientFill degree="90">
          <stop position="0">
            <color rgb="FF1A6026"/>
          </stop>
          <stop position="1">
            <color rgb="FFFFFF00"/>
          </stop>
        </gradientFill>
      </fill>
    </dxf>
    <dxf>
      <fill>
        <gradientFill degree="90">
          <stop position="0">
            <color rgb="FFFFFF00"/>
          </stop>
          <stop position="1">
            <color rgb="FF1A6026"/>
          </stop>
        </gradientFill>
      </fill>
    </dxf>
    <dxf>
      <fill>
        <patternFill>
          <bgColor rgb="FFC00000"/>
        </patternFill>
      </fill>
    </dxf>
    <dxf>
      <fill>
        <gradientFill degree="270">
          <stop position="0">
            <color rgb="FF1A6026"/>
          </stop>
          <stop position="1">
            <color rgb="FFC00000"/>
          </stop>
        </gradientFill>
      </fill>
    </dxf>
    <dxf>
      <fill>
        <patternFill>
          <bgColor rgb="FFD1F3FF"/>
        </patternFill>
      </fill>
    </dxf>
    <dxf>
      <fill>
        <patternFill>
          <bgColor rgb="FF79DCFF"/>
        </patternFill>
      </fill>
    </dxf>
    <dxf>
      <fill>
        <patternFill>
          <bgColor rgb="FF1DC4FF"/>
        </patternFill>
      </fill>
    </dxf>
    <dxf>
      <fill>
        <patternFill>
          <bgColor rgb="FF007FAC"/>
        </patternFill>
      </fill>
    </dxf>
    <dxf>
      <fill>
        <patternFill>
          <bgColor rgb="FF005A7A"/>
        </patternFill>
      </fill>
    </dxf>
    <dxf>
      <fill>
        <patternFill>
          <bgColor rgb="FF00161E"/>
        </patternFill>
      </fill>
    </dxf>
    <dxf>
      <fill>
        <patternFill>
          <bgColor rgb="FF74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1A6026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228032"/>
        </patternFill>
      </fill>
    </dxf>
    <dxf>
      <fill>
        <patternFill>
          <bgColor rgb="FFC00000"/>
        </patternFill>
      </fill>
    </dxf>
    <dxf>
      <fill>
        <patternFill>
          <bgColor rgb="FF6A090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rgb="FFC00000"/>
          </stop>
          <stop position="1">
            <color rgb="FF1FA51F"/>
          </stop>
        </gradientFill>
      </fill>
    </dxf>
    <dxf>
      <fill>
        <gradientFill degree="90">
          <stop position="0">
            <color rgb="FFFFFF00"/>
          </stop>
          <stop position="1">
            <color rgb="FF1A6026"/>
          </stop>
        </gradientFill>
      </fill>
    </dxf>
    <dxf>
      <fill>
        <gradientFill degree="90">
          <stop position="0">
            <color rgb="FFC00000"/>
          </stop>
          <stop position="1">
            <color rgb="FFFFFF00"/>
          </stop>
        </gradientFill>
      </fill>
    </dxf>
    <dxf>
      <fill>
        <gradientFill degree="90">
          <stop position="0">
            <color rgb="FF1A6026"/>
          </stop>
          <stop position="1">
            <color rgb="FFFFFF00"/>
          </stop>
        </gradientFill>
      </fill>
    </dxf>
    <dxf>
      <fill>
        <gradientFill degree="90">
          <stop position="0">
            <color rgb="FFFFFF00"/>
          </stop>
          <stop position="1">
            <color rgb="FF1A6026"/>
          </stop>
        </gradientFill>
      </fill>
    </dxf>
    <dxf>
      <fill>
        <patternFill>
          <bgColor rgb="FFC00000"/>
        </patternFill>
      </fill>
    </dxf>
    <dxf>
      <fill>
        <gradientFill degree="270">
          <stop position="0">
            <color rgb="FF1A6026"/>
          </stop>
          <stop position="1">
            <color rgb="FFC00000"/>
          </stop>
        </gradientFill>
      </fill>
    </dxf>
    <dxf>
      <fill>
        <patternFill>
          <bgColor rgb="FFD1F3FF"/>
        </patternFill>
      </fill>
    </dxf>
    <dxf>
      <fill>
        <patternFill>
          <bgColor rgb="FF79DCFF"/>
        </patternFill>
      </fill>
    </dxf>
    <dxf>
      <fill>
        <patternFill>
          <bgColor rgb="FF1DC4FF"/>
        </patternFill>
      </fill>
    </dxf>
    <dxf>
      <fill>
        <patternFill>
          <bgColor rgb="FF007FAC"/>
        </patternFill>
      </fill>
    </dxf>
    <dxf>
      <fill>
        <patternFill>
          <bgColor rgb="FF005A7A"/>
        </patternFill>
      </fill>
    </dxf>
    <dxf>
      <fill>
        <patternFill>
          <bgColor rgb="FF00161E"/>
        </patternFill>
      </fill>
    </dxf>
    <dxf>
      <fill>
        <patternFill>
          <bgColor rgb="FF74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1A6026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228032"/>
        </patternFill>
      </fill>
    </dxf>
    <dxf>
      <fill>
        <patternFill>
          <bgColor rgb="FFC00000"/>
        </patternFill>
      </fill>
    </dxf>
    <dxf>
      <fill>
        <patternFill>
          <bgColor rgb="FF6A090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gradientFill degree="90">
          <stop position="0">
            <color rgb="FFC00000"/>
          </stop>
          <stop position="1">
            <color rgb="FF1FA51F"/>
          </stop>
        </gradientFill>
      </fill>
    </dxf>
    <dxf>
      <fill>
        <gradientFill degree="90">
          <stop position="0">
            <color rgb="FFFFFF00"/>
          </stop>
          <stop position="1">
            <color rgb="FF1A6026"/>
          </stop>
        </gradientFill>
      </fill>
    </dxf>
    <dxf>
      <fill>
        <gradientFill degree="90">
          <stop position="0">
            <color rgb="FFC00000"/>
          </stop>
          <stop position="1">
            <color rgb="FFFFFF00"/>
          </stop>
        </gradientFill>
      </fill>
    </dxf>
    <dxf>
      <fill>
        <gradientFill degree="90">
          <stop position="0">
            <color rgb="FF1A6026"/>
          </stop>
          <stop position="1">
            <color rgb="FFFFFF00"/>
          </stop>
        </gradientFill>
      </fill>
    </dxf>
    <dxf>
      <fill>
        <gradientFill degree="90">
          <stop position="0">
            <color rgb="FFFFFF00"/>
          </stop>
          <stop position="1">
            <color rgb="FF1A6026"/>
          </stop>
        </gradientFill>
      </fill>
    </dxf>
    <dxf>
      <fill>
        <patternFill>
          <bgColor rgb="FFC00000"/>
        </patternFill>
      </fill>
    </dxf>
    <dxf>
      <fill>
        <gradientFill degree="270">
          <stop position="0">
            <color rgb="FF1A6026"/>
          </stop>
          <stop position="1">
            <color rgb="FFC00000"/>
          </stop>
        </gradientFill>
      </fill>
    </dxf>
    <dxf>
      <fill>
        <patternFill>
          <bgColor rgb="FFD1F3FF"/>
        </patternFill>
      </fill>
    </dxf>
    <dxf>
      <fill>
        <patternFill>
          <bgColor rgb="FF79DCFF"/>
        </patternFill>
      </fill>
    </dxf>
    <dxf>
      <fill>
        <patternFill>
          <bgColor rgb="FF1DC4FF"/>
        </patternFill>
      </fill>
    </dxf>
    <dxf>
      <fill>
        <patternFill>
          <bgColor rgb="FF007FAC"/>
        </patternFill>
      </fill>
    </dxf>
    <dxf>
      <fill>
        <patternFill>
          <bgColor rgb="FF005A7A"/>
        </patternFill>
      </fill>
    </dxf>
    <dxf>
      <fill>
        <patternFill>
          <bgColor rgb="FF00161E"/>
        </patternFill>
      </fill>
    </dxf>
    <dxf>
      <fill>
        <patternFill>
          <bgColor rgb="FF74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1A6026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228032"/>
        </patternFill>
      </fill>
    </dxf>
    <dxf>
      <fill>
        <patternFill>
          <bgColor rgb="FFC00000"/>
        </patternFill>
      </fill>
    </dxf>
    <dxf>
      <fill>
        <patternFill>
          <bgColor rgb="FF6A090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DC4FF"/>
      <color rgb="FF005A7A"/>
      <color rgb="FF007FAC"/>
      <color rgb="FF00161E"/>
      <color rgb="FF002E3E"/>
      <color rgb="FF79DCFF"/>
      <color rgb="FFA7E8FF"/>
      <color rgb="FFD1F3FF"/>
      <color rgb="FF6A0902"/>
      <color rgb="FFB5100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3"/>
  <sheetViews>
    <sheetView tabSelected="1" topLeftCell="C23" zoomScale="75" zoomScaleNormal="75" workbookViewId="0">
      <selection activeCell="A56" sqref="A56"/>
    </sheetView>
  </sheetViews>
  <sheetFormatPr defaultColWidth="9.28515625" defaultRowHeight="15"/>
  <cols>
    <col min="1" max="1" width="14.28515625" customWidth="1"/>
    <col min="25" max="25" width="9.85546875" customWidth="1"/>
    <col min="29" max="29" width="11.5703125" customWidth="1"/>
    <col min="30" max="30" width="12.85546875" customWidth="1"/>
    <col min="31" max="31" width="11" customWidth="1"/>
    <col min="32" max="32" width="16.5703125" customWidth="1"/>
    <col min="33" max="33" width="11.5703125" customWidth="1"/>
    <col min="34" max="34" width="18.7109375" customWidth="1"/>
    <col min="35" max="35" width="11.5703125" customWidth="1"/>
    <col min="36" max="36" width="12.7109375" customWidth="1"/>
    <col min="37" max="37" width="12.5703125" customWidth="1"/>
    <col min="38" max="38" width="14.7109375" customWidth="1"/>
    <col min="39" max="39" width="12.28515625" customWidth="1"/>
    <col min="41" max="41" width="13.140625" customWidth="1"/>
    <col min="42" max="42" width="16.140625" customWidth="1"/>
    <col min="49" max="49" width="10" customWidth="1"/>
  </cols>
  <sheetData>
    <row r="1" spans="1:47" ht="15.75">
      <c r="A1" s="11" t="s">
        <v>20</v>
      </c>
      <c r="C1" s="108"/>
      <c r="F1" s="108"/>
      <c r="K1" s="108"/>
      <c r="N1" s="114"/>
      <c r="O1" s="64"/>
      <c r="Q1" s="108"/>
      <c r="R1" s="5"/>
      <c r="S1" s="5"/>
      <c r="T1" s="5"/>
      <c r="U1" s="5"/>
      <c r="V1" s="5"/>
      <c r="W1" s="5"/>
      <c r="X1" s="5"/>
      <c r="Y1" s="5"/>
      <c r="Z1" s="108"/>
      <c r="AB1" s="108"/>
      <c r="AC1" s="60" t="s">
        <v>80</v>
      </c>
      <c r="AD1" s="77" t="s">
        <v>70</v>
      </c>
      <c r="AE1" s="78"/>
      <c r="AF1" s="78"/>
      <c r="AG1" s="78"/>
      <c r="AH1" s="78"/>
      <c r="AI1" s="78"/>
      <c r="AJ1" s="78"/>
      <c r="AK1" s="78"/>
      <c r="AL1" s="78"/>
      <c r="AM1" s="79"/>
    </row>
    <row r="2" spans="1:47" ht="21" customHeight="1">
      <c r="A2" s="2">
        <v>1</v>
      </c>
      <c r="B2" s="57">
        <v>22</v>
      </c>
      <c r="C2" s="109">
        <v>22</v>
      </c>
      <c r="D2" s="57">
        <v>23</v>
      </c>
      <c r="E2" s="57">
        <v>24</v>
      </c>
      <c r="F2" s="109"/>
      <c r="G2" s="57">
        <v>21</v>
      </c>
      <c r="H2" s="57">
        <v>21</v>
      </c>
      <c r="I2" s="57">
        <v>22</v>
      </c>
      <c r="J2" s="57">
        <v>21</v>
      </c>
      <c r="K2" s="109"/>
      <c r="L2" s="57">
        <v>24</v>
      </c>
      <c r="M2" s="57">
        <v>21</v>
      </c>
      <c r="N2" s="115"/>
      <c r="O2" s="116"/>
      <c r="P2" s="57">
        <v>22</v>
      </c>
      <c r="Q2" s="109">
        <v>25</v>
      </c>
      <c r="R2" s="58">
        <v>23</v>
      </c>
      <c r="S2" s="58">
        <v>24</v>
      </c>
      <c r="T2" s="58">
        <v>21</v>
      </c>
      <c r="U2" s="58">
        <v>21</v>
      </c>
      <c r="V2" s="58">
        <v>23</v>
      </c>
      <c r="W2" s="58">
        <v>22</v>
      </c>
      <c r="X2" s="58">
        <v>27</v>
      </c>
      <c r="Y2" s="58">
        <v>27</v>
      </c>
      <c r="Z2" s="109">
        <v>23</v>
      </c>
      <c r="AA2" s="58">
        <v>24</v>
      </c>
      <c r="AB2" s="109"/>
      <c r="AC2" s="59">
        <f>AVERAGE(B2:AB2)</f>
        <v>22.863636363636363</v>
      </c>
      <c r="AD2" s="33" t="s">
        <v>10</v>
      </c>
      <c r="AE2" s="80" t="s">
        <v>79</v>
      </c>
      <c r="AF2" s="33" t="s">
        <v>11</v>
      </c>
      <c r="AG2" s="80" t="s">
        <v>78</v>
      </c>
      <c r="AH2" s="33" t="s">
        <v>12</v>
      </c>
      <c r="AI2" s="80" t="s">
        <v>78</v>
      </c>
      <c r="AJ2" s="33" t="s">
        <v>13</v>
      </c>
      <c r="AK2" s="80" t="s">
        <v>78</v>
      </c>
      <c r="AL2" s="33" t="s">
        <v>14</v>
      </c>
      <c r="AM2" s="83" t="s">
        <v>78</v>
      </c>
    </row>
    <row r="3" spans="1:47" ht="23.25" customHeight="1">
      <c r="A3" s="2">
        <v>2</v>
      </c>
      <c r="B3" t="s">
        <v>0</v>
      </c>
      <c r="C3" s="110" t="s">
        <v>0</v>
      </c>
      <c r="D3" t="s">
        <v>0</v>
      </c>
      <c r="E3" t="s">
        <v>0</v>
      </c>
      <c r="F3" s="110"/>
      <c r="G3" t="s">
        <v>0</v>
      </c>
      <c r="H3" t="s">
        <v>0</v>
      </c>
      <c r="I3" t="s">
        <v>0</v>
      </c>
      <c r="J3" t="s">
        <v>0</v>
      </c>
      <c r="K3" s="110"/>
      <c r="L3" t="s">
        <v>0</v>
      </c>
      <c r="M3" t="s">
        <v>0</v>
      </c>
      <c r="N3" s="35"/>
      <c r="O3" s="34"/>
      <c r="P3" t="s">
        <v>0</v>
      </c>
      <c r="Q3" s="110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  <c r="X3" s="4" t="s">
        <v>0</v>
      </c>
      <c r="Y3" s="4" t="s">
        <v>0</v>
      </c>
      <c r="Z3" s="112" t="s">
        <v>0</v>
      </c>
      <c r="AA3" s="4" t="s">
        <v>6</v>
      </c>
      <c r="AB3" s="112"/>
      <c r="AC3" s="123" t="s">
        <v>15</v>
      </c>
      <c r="AD3" s="35"/>
      <c r="AE3" s="81"/>
      <c r="AF3" s="5"/>
      <c r="AG3" s="82"/>
      <c r="AH3" s="5"/>
      <c r="AI3" s="82"/>
      <c r="AJ3" s="5"/>
      <c r="AK3" s="82"/>
      <c r="AL3" s="5"/>
      <c r="AM3" s="84"/>
    </row>
    <row r="4" spans="1:47" ht="21" customHeight="1">
      <c r="A4" s="2">
        <v>3</v>
      </c>
      <c r="B4" t="s">
        <v>1</v>
      </c>
      <c r="C4" s="110" t="s">
        <v>2</v>
      </c>
      <c r="D4" t="s">
        <v>1</v>
      </c>
      <c r="E4" t="s">
        <v>2</v>
      </c>
      <c r="F4" s="110"/>
      <c r="G4" t="s">
        <v>2</v>
      </c>
      <c r="H4" t="s">
        <v>2</v>
      </c>
      <c r="I4" t="s">
        <v>2</v>
      </c>
      <c r="J4" t="s">
        <v>2</v>
      </c>
      <c r="K4" s="110"/>
      <c r="L4" t="s">
        <v>3</v>
      </c>
      <c r="M4" t="s">
        <v>2</v>
      </c>
      <c r="N4" s="35"/>
      <c r="O4" s="34"/>
      <c r="P4" t="s">
        <v>3</v>
      </c>
      <c r="Q4" s="110" t="s">
        <v>3</v>
      </c>
      <c r="R4" s="4" t="s">
        <v>3</v>
      </c>
      <c r="S4" s="4" t="s">
        <v>3</v>
      </c>
      <c r="T4" s="4" t="s">
        <v>2</v>
      </c>
      <c r="U4" s="4" t="s">
        <v>2</v>
      </c>
      <c r="V4" s="4" t="s">
        <v>2</v>
      </c>
      <c r="W4" s="4" t="s">
        <v>2</v>
      </c>
      <c r="X4" s="4" t="s">
        <v>2</v>
      </c>
      <c r="Y4" s="4" t="s">
        <v>2</v>
      </c>
      <c r="Z4" s="110"/>
      <c r="AB4" s="110"/>
      <c r="AC4" s="124"/>
      <c r="AD4" s="35"/>
      <c r="AE4" s="81"/>
      <c r="AF4" s="5"/>
      <c r="AG4" s="82"/>
      <c r="AH4" s="5"/>
      <c r="AI4" s="82"/>
      <c r="AJ4" s="5"/>
      <c r="AK4" s="82"/>
      <c r="AL4" s="5"/>
      <c r="AM4" s="84"/>
      <c r="AO4" s="61" t="s">
        <v>81</v>
      </c>
      <c r="AP4" s="62" t="s">
        <v>83</v>
      </c>
    </row>
    <row r="5" spans="1:47">
      <c r="A5" s="2">
        <v>4</v>
      </c>
      <c r="B5">
        <v>-1</v>
      </c>
      <c r="C5" s="110">
        <v>0</v>
      </c>
      <c r="D5">
        <v>1</v>
      </c>
      <c r="E5">
        <v>-3</v>
      </c>
      <c r="F5" s="110"/>
      <c r="G5">
        <v>-3</v>
      </c>
      <c r="H5">
        <v>-3</v>
      </c>
      <c r="I5">
        <v>-3</v>
      </c>
      <c r="J5">
        <v>-2</v>
      </c>
      <c r="K5" s="110"/>
      <c r="L5">
        <v>-1</v>
      </c>
      <c r="M5">
        <v>-3</v>
      </c>
      <c r="N5" s="35"/>
      <c r="O5" s="34"/>
      <c r="P5">
        <v>1</v>
      </c>
      <c r="Q5" s="110">
        <v>0</v>
      </c>
      <c r="R5" s="4">
        <v>-2</v>
      </c>
      <c r="S5" s="4">
        <v>-3</v>
      </c>
      <c r="T5" s="4">
        <v>-3</v>
      </c>
      <c r="U5" s="4">
        <v>-3</v>
      </c>
      <c r="V5" s="4">
        <v>-2</v>
      </c>
      <c r="W5" s="4">
        <v>-3</v>
      </c>
      <c r="X5" s="4">
        <v>1</v>
      </c>
      <c r="Y5" s="4">
        <v>-3</v>
      </c>
      <c r="Z5" s="112">
        <v>-2</v>
      </c>
      <c r="AA5" s="4">
        <v>2</v>
      </c>
      <c r="AB5" s="112"/>
      <c r="AC5" s="124"/>
      <c r="AD5" s="35">
        <f t="shared" ref="AD5:AD39" si="0">AVERAGE(B5:Y5)</f>
        <v>-1.75</v>
      </c>
      <c r="AE5" s="5"/>
      <c r="AF5" s="6">
        <f>AVERAGE(B5:Q5)</f>
        <v>-1.4166666666666667</v>
      </c>
      <c r="AG5" s="5"/>
      <c r="AH5" s="6">
        <f>AVERAGE(R5:Y5)</f>
        <v>-2.25</v>
      </c>
      <c r="AI5" s="5"/>
      <c r="AJ5" s="6">
        <f>AVERAGE(Z5:AB5)</f>
        <v>0</v>
      </c>
      <c r="AK5" s="5"/>
      <c r="AL5" s="6">
        <f>AVERAGE(B5:AB5)</f>
        <v>-1.5909090909090908</v>
      </c>
      <c r="AM5" s="34"/>
      <c r="AO5">
        <f t="shared" ref="AO5:AO39" si="1">MEDIAN(B5:AB5)</f>
        <v>-2</v>
      </c>
      <c r="AP5">
        <f t="shared" ref="AP5:AP39" si="2">STDEVP(B5:AB5)</f>
        <v>1.6420356243807674</v>
      </c>
    </row>
    <row r="6" spans="1:47">
      <c r="A6" s="2">
        <v>5</v>
      </c>
      <c r="B6">
        <v>-1</v>
      </c>
      <c r="C6" s="110">
        <v>0</v>
      </c>
      <c r="D6">
        <v>0</v>
      </c>
      <c r="E6">
        <v>-3</v>
      </c>
      <c r="F6" s="110"/>
      <c r="G6">
        <v>-3</v>
      </c>
      <c r="H6">
        <v>-3</v>
      </c>
      <c r="I6">
        <v>-3</v>
      </c>
      <c r="J6">
        <v>-3</v>
      </c>
      <c r="K6" s="110"/>
      <c r="L6">
        <v>-3</v>
      </c>
      <c r="M6">
        <v>-3</v>
      </c>
      <c r="N6" s="35"/>
      <c r="O6" s="34"/>
      <c r="P6">
        <v>0</v>
      </c>
      <c r="Q6" s="110">
        <v>0</v>
      </c>
      <c r="R6" s="4">
        <v>-3</v>
      </c>
      <c r="S6" s="4">
        <v>-3</v>
      </c>
      <c r="T6" s="4">
        <v>-3</v>
      </c>
      <c r="U6" s="4">
        <v>-3</v>
      </c>
      <c r="V6" s="4">
        <v>-2</v>
      </c>
      <c r="W6" s="4">
        <v>-3</v>
      </c>
      <c r="X6" s="4">
        <v>-2</v>
      </c>
      <c r="Y6" s="4">
        <v>-3</v>
      </c>
      <c r="Z6" s="122"/>
      <c r="AA6" s="8"/>
      <c r="AB6" s="122"/>
      <c r="AC6" s="124"/>
      <c r="AD6" s="35">
        <f t="shared" si="0"/>
        <v>-2.2000000000000002</v>
      </c>
      <c r="AE6" s="5"/>
      <c r="AF6" s="6">
        <f t="shared" ref="AF6:AF39" si="3">AVERAGE(B6:Q6)</f>
        <v>-1.8333333333333333</v>
      </c>
      <c r="AG6" s="5"/>
      <c r="AH6" s="6">
        <f t="shared" ref="AH6:AH39" si="4">AVERAGE(R6:Y6)</f>
        <v>-2.75</v>
      </c>
      <c r="AI6" s="5"/>
      <c r="AJ6" s="40" t="s">
        <v>75</v>
      </c>
      <c r="AK6" s="5"/>
      <c r="AL6" s="6">
        <f>AVERAGE(B6:Y6)</f>
        <v>-2.2000000000000002</v>
      </c>
      <c r="AM6" s="34"/>
      <c r="AO6">
        <f t="shared" si="1"/>
        <v>-3</v>
      </c>
      <c r="AP6">
        <f t="shared" si="2"/>
        <v>1.2083045973594573</v>
      </c>
    </row>
    <row r="7" spans="1:47">
      <c r="A7" s="2">
        <v>6</v>
      </c>
      <c r="B7">
        <v>1</v>
      </c>
      <c r="C7" s="110">
        <v>1</v>
      </c>
      <c r="D7">
        <v>1</v>
      </c>
      <c r="E7">
        <v>1</v>
      </c>
      <c r="F7" s="110"/>
      <c r="G7">
        <v>2</v>
      </c>
      <c r="H7">
        <v>2</v>
      </c>
      <c r="I7">
        <v>2</v>
      </c>
      <c r="J7">
        <v>2</v>
      </c>
      <c r="K7" s="110"/>
      <c r="L7">
        <v>-2</v>
      </c>
      <c r="M7">
        <v>0</v>
      </c>
      <c r="N7" s="35"/>
      <c r="O7" s="34"/>
      <c r="P7">
        <v>3</v>
      </c>
      <c r="Q7" s="110">
        <v>1</v>
      </c>
      <c r="R7" s="4">
        <v>3</v>
      </c>
      <c r="S7" s="4">
        <v>0</v>
      </c>
      <c r="T7" s="4">
        <v>2</v>
      </c>
      <c r="U7" s="4">
        <v>2</v>
      </c>
      <c r="V7" s="4">
        <v>2</v>
      </c>
      <c r="W7" s="4">
        <v>2</v>
      </c>
      <c r="X7" s="4">
        <v>0</v>
      </c>
      <c r="Y7" s="4">
        <v>2</v>
      </c>
      <c r="Z7" s="112">
        <v>2</v>
      </c>
      <c r="AA7" s="4">
        <v>2</v>
      </c>
      <c r="AB7" s="112"/>
      <c r="AC7" s="124"/>
      <c r="AD7" s="35">
        <f t="shared" si="0"/>
        <v>1.35</v>
      </c>
      <c r="AE7" s="5"/>
      <c r="AF7" s="6">
        <f t="shared" si="3"/>
        <v>1.1666666666666667</v>
      </c>
      <c r="AG7" s="5"/>
      <c r="AH7" s="6">
        <f t="shared" si="4"/>
        <v>1.625</v>
      </c>
      <c r="AI7" s="5"/>
      <c r="AJ7" s="6">
        <f t="shared" ref="AJ7:AJ39" si="5">AVERAGE(Z7:AB7)</f>
        <v>2</v>
      </c>
      <c r="AK7" s="5"/>
      <c r="AL7" s="6">
        <f t="shared" ref="AL7:AL39" si="6">AVERAGE(B7:AB7)</f>
        <v>1.4090909090909092</v>
      </c>
      <c r="AM7" s="34"/>
      <c r="AO7">
        <f t="shared" si="1"/>
        <v>2</v>
      </c>
      <c r="AP7">
        <f t="shared" si="2"/>
        <v>1.1143318792846604</v>
      </c>
    </row>
    <row r="8" spans="1:47">
      <c r="A8" s="2">
        <v>7</v>
      </c>
      <c r="B8">
        <v>0</v>
      </c>
      <c r="C8" s="110">
        <v>0</v>
      </c>
      <c r="D8">
        <v>1</v>
      </c>
      <c r="E8">
        <v>-2</v>
      </c>
      <c r="F8" s="110"/>
      <c r="G8">
        <v>1</v>
      </c>
      <c r="H8">
        <v>1</v>
      </c>
      <c r="I8">
        <v>-3</v>
      </c>
      <c r="J8">
        <v>2</v>
      </c>
      <c r="K8" s="110"/>
      <c r="L8">
        <v>-2</v>
      </c>
      <c r="M8">
        <v>0</v>
      </c>
      <c r="N8" s="35"/>
      <c r="O8" s="34"/>
      <c r="P8">
        <v>0</v>
      </c>
      <c r="Q8" s="110">
        <v>0</v>
      </c>
      <c r="R8" s="4">
        <v>1</v>
      </c>
      <c r="S8" s="4">
        <v>-1</v>
      </c>
      <c r="T8" s="4">
        <v>0</v>
      </c>
      <c r="U8" s="4">
        <v>0</v>
      </c>
      <c r="V8" s="4">
        <v>2</v>
      </c>
      <c r="W8" s="4">
        <v>2</v>
      </c>
      <c r="X8" s="4">
        <v>0</v>
      </c>
      <c r="Y8" s="4">
        <v>2</v>
      </c>
      <c r="Z8" s="112">
        <v>1</v>
      </c>
      <c r="AA8" s="4">
        <v>1</v>
      </c>
      <c r="AB8" s="112"/>
      <c r="AC8" s="124"/>
      <c r="AD8" s="35">
        <f t="shared" si="0"/>
        <v>0.2</v>
      </c>
      <c r="AE8" s="5"/>
      <c r="AF8" s="6">
        <f t="shared" si="3"/>
        <v>-0.16666666666666666</v>
      </c>
      <c r="AG8" s="5"/>
      <c r="AH8" s="6">
        <f t="shared" si="4"/>
        <v>0.75</v>
      </c>
      <c r="AI8" s="5"/>
      <c r="AJ8" s="6">
        <f t="shared" si="5"/>
        <v>1</v>
      </c>
      <c r="AK8" s="5"/>
      <c r="AL8" s="6">
        <f t="shared" si="6"/>
        <v>0.27272727272727271</v>
      </c>
      <c r="AM8" s="34"/>
      <c r="AO8">
        <f t="shared" si="1"/>
        <v>0</v>
      </c>
      <c r="AP8">
        <f t="shared" si="2"/>
        <v>1.3205308223939956</v>
      </c>
    </row>
    <row r="9" spans="1:47">
      <c r="A9" s="3">
        <v>8</v>
      </c>
      <c r="B9" s="1">
        <v>-1</v>
      </c>
      <c r="C9" s="111">
        <v>0</v>
      </c>
      <c r="D9" s="1">
        <v>1</v>
      </c>
      <c r="E9" s="1">
        <v>-2</v>
      </c>
      <c r="F9" s="111"/>
      <c r="G9" s="1">
        <v>1</v>
      </c>
      <c r="H9" s="1">
        <v>1</v>
      </c>
      <c r="I9" s="1">
        <v>-3</v>
      </c>
      <c r="J9" s="1">
        <v>-3</v>
      </c>
      <c r="K9" s="111"/>
      <c r="L9" s="1">
        <v>-3</v>
      </c>
      <c r="M9" s="1">
        <v>0</v>
      </c>
      <c r="N9" s="36"/>
      <c r="O9" s="37"/>
      <c r="P9" s="1">
        <v>1</v>
      </c>
      <c r="Q9" s="111">
        <v>0</v>
      </c>
      <c r="R9" s="1">
        <v>-3</v>
      </c>
      <c r="S9" s="1">
        <v>-2</v>
      </c>
      <c r="T9" s="1">
        <v>-2</v>
      </c>
      <c r="U9" s="1">
        <v>1</v>
      </c>
      <c r="V9" s="1">
        <v>-2</v>
      </c>
      <c r="W9" s="1">
        <v>1</v>
      </c>
      <c r="X9" s="1">
        <v>-2</v>
      </c>
      <c r="Y9" s="1">
        <v>1</v>
      </c>
      <c r="Z9" s="111">
        <v>3</v>
      </c>
      <c r="AA9" s="1">
        <v>1</v>
      </c>
      <c r="AB9" s="111"/>
      <c r="AC9" s="125"/>
      <c r="AD9" s="36">
        <f t="shared" si="0"/>
        <v>-0.8</v>
      </c>
      <c r="AE9" s="1">
        <f>AVERAGE(AD5:AD9)</f>
        <v>-0.64</v>
      </c>
      <c r="AF9" s="7">
        <f t="shared" si="3"/>
        <v>-0.66666666666666663</v>
      </c>
      <c r="AG9" s="1">
        <f>AVERAGE(AF5:AF9)</f>
        <v>-0.58333333333333326</v>
      </c>
      <c r="AH9" s="7">
        <f t="shared" si="4"/>
        <v>-1</v>
      </c>
      <c r="AI9" s="1">
        <f>AVERAGE(AH5:AH9)</f>
        <v>-0.72499999999999998</v>
      </c>
      <c r="AJ9" s="7">
        <f t="shared" si="5"/>
        <v>2</v>
      </c>
      <c r="AK9" s="1">
        <f>AVERAGE(AJ5,AJ7,AJ8,AJ9)</f>
        <v>1.25</v>
      </c>
      <c r="AL9" s="7">
        <f t="shared" si="6"/>
        <v>-0.54545454545454541</v>
      </c>
      <c r="AM9" s="37">
        <f>AVERAGE(AL5:AL9)</f>
        <v>-0.530909090909091</v>
      </c>
      <c r="AN9" s="36"/>
      <c r="AO9" s="1">
        <f t="shared" si="1"/>
        <v>0</v>
      </c>
      <c r="AP9">
        <f t="shared" si="2"/>
        <v>1.7510327531143839</v>
      </c>
      <c r="AQ9" s="1"/>
      <c r="AR9" s="68">
        <f>AVERAGE(AO5:AO9)</f>
        <v>-0.6</v>
      </c>
      <c r="AS9" s="62">
        <f>AVERAGE(AP5:AP9)</f>
        <v>1.4072471353066527</v>
      </c>
    </row>
    <row r="10" spans="1:47">
      <c r="A10" s="2">
        <v>9</v>
      </c>
      <c r="B10" s="4">
        <v>1</v>
      </c>
      <c r="C10" s="112">
        <v>1</v>
      </c>
      <c r="D10" s="4">
        <v>2</v>
      </c>
      <c r="E10" s="4">
        <v>1</v>
      </c>
      <c r="F10" s="112"/>
      <c r="G10" s="4">
        <v>0</v>
      </c>
      <c r="H10" s="4">
        <v>2</v>
      </c>
      <c r="I10" s="4">
        <v>0</v>
      </c>
      <c r="J10" s="4">
        <v>1</v>
      </c>
      <c r="K10" s="112"/>
      <c r="L10" s="4">
        <v>1</v>
      </c>
      <c r="M10" s="4">
        <v>2</v>
      </c>
      <c r="N10" s="117"/>
      <c r="O10" s="118"/>
      <c r="P10" s="4">
        <v>1</v>
      </c>
      <c r="Q10" s="110">
        <v>1</v>
      </c>
      <c r="R10" s="4">
        <v>3</v>
      </c>
      <c r="S10" s="4">
        <v>1</v>
      </c>
      <c r="T10" s="4">
        <v>1</v>
      </c>
      <c r="U10" s="4">
        <v>3</v>
      </c>
      <c r="V10" s="4">
        <v>2</v>
      </c>
      <c r="W10" s="4">
        <v>2</v>
      </c>
      <c r="X10" s="4">
        <v>2</v>
      </c>
      <c r="Y10" s="4">
        <v>3</v>
      </c>
      <c r="Z10" s="112">
        <v>3</v>
      </c>
      <c r="AA10" s="4">
        <v>2</v>
      </c>
      <c r="AB10" s="112"/>
      <c r="AC10" s="88" t="s">
        <v>16</v>
      </c>
      <c r="AD10" s="35">
        <f t="shared" si="0"/>
        <v>1.5</v>
      </c>
      <c r="AE10" s="5"/>
      <c r="AF10" s="6">
        <f t="shared" si="3"/>
        <v>1.0833333333333333</v>
      </c>
      <c r="AG10" s="5"/>
      <c r="AH10" s="6">
        <f t="shared" si="4"/>
        <v>2.125</v>
      </c>
      <c r="AI10" s="5"/>
      <c r="AJ10" s="6">
        <f t="shared" si="5"/>
        <v>2.5</v>
      </c>
      <c r="AK10" s="5"/>
      <c r="AL10" s="6">
        <f t="shared" si="6"/>
        <v>1.5909090909090908</v>
      </c>
      <c r="AM10" s="34"/>
      <c r="AO10">
        <f t="shared" si="1"/>
        <v>1.5</v>
      </c>
      <c r="AP10">
        <f t="shared" si="2"/>
        <v>0.88723733163377883</v>
      </c>
    </row>
    <row r="11" spans="1:47">
      <c r="A11" s="2">
        <v>10</v>
      </c>
      <c r="B11" s="4">
        <v>0</v>
      </c>
      <c r="C11" s="112">
        <v>1</v>
      </c>
      <c r="D11" s="4">
        <v>2</v>
      </c>
      <c r="E11" s="4">
        <v>1</v>
      </c>
      <c r="F11" s="112"/>
      <c r="G11" s="4">
        <v>1</v>
      </c>
      <c r="H11" s="4">
        <v>1</v>
      </c>
      <c r="I11" s="4">
        <v>0</v>
      </c>
      <c r="J11" s="4">
        <v>0</v>
      </c>
      <c r="K11" s="112"/>
      <c r="L11" s="4">
        <v>1</v>
      </c>
      <c r="M11" s="4">
        <v>2</v>
      </c>
      <c r="N11" s="117"/>
      <c r="O11" s="118"/>
      <c r="P11" s="4">
        <v>1</v>
      </c>
      <c r="Q11" s="110">
        <v>2</v>
      </c>
      <c r="R11" s="4">
        <v>1</v>
      </c>
      <c r="S11" s="4">
        <v>2</v>
      </c>
      <c r="T11" s="4">
        <v>1</v>
      </c>
      <c r="U11" s="4">
        <v>3</v>
      </c>
      <c r="V11" s="4">
        <v>2</v>
      </c>
      <c r="W11" s="4">
        <v>2</v>
      </c>
      <c r="X11" s="4">
        <v>2</v>
      </c>
      <c r="Y11" s="4">
        <v>2</v>
      </c>
      <c r="Z11" s="112">
        <v>0</v>
      </c>
      <c r="AA11" s="4">
        <v>2</v>
      </c>
      <c r="AB11" s="112"/>
      <c r="AC11" s="89"/>
      <c r="AD11" s="35">
        <f t="shared" si="0"/>
        <v>1.35</v>
      </c>
      <c r="AE11" s="5"/>
      <c r="AF11" s="6">
        <f t="shared" si="3"/>
        <v>1</v>
      </c>
      <c r="AG11" s="5"/>
      <c r="AH11" s="6">
        <f t="shared" si="4"/>
        <v>1.875</v>
      </c>
      <c r="AI11" s="5"/>
      <c r="AJ11" s="6">
        <f t="shared" si="5"/>
        <v>1</v>
      </c>
      <c r="AK11" s="5"/>
      <c r="AL11" s="6">
        <f t="shared" si="6"/>
        <v>1.3181818181818181</v>
      </c>
      <c r="AM11" s="34"/>
      <c r="AO11">
        <f t="shared" si="1"/>
        <v>1</v>
      </c>
      <c r="AP11">
        <f t="shared" si="2"/>
        <v>0.81944347169636123</v>
      </c>
    </row>
    <row r="12" spans="1:47">
      <c r="A12" s="2">
        <v>11</v>
      </c>
      <c r="B12" s="4">
        <v>1</v>
      </c>
      <c r="C12" s="112">
        <v>0</v>
      </c>
      <c r="D12" s="4">
        <v>3</v>
      </c>
      <c r="E12" s="4">
        <v>1</v>
      </c>
      <c r="F12" s="112"/>
      <c r="G12" s="4">
        <v>1</v>
      </c>
      <c r="H12" s="4">
        <v>3</v>
      </c>
      <c r="I12" s="4">
        <v>0</v>
      </c>
      <c r="J12" s="4">
        <v>1</v>
      </c>
      <c r="K12" s="112"/>
      <c r="L12" s="4">
        <v>1</v>
      </c>
      <c r="M12" s="4">
        <v>2</v>
      </c>
      <c r="N12" s="117"/>
      <c r="O12" s="118"/>
      <c r="P12" s="4">
        <v>1</v>
      </c>
      <c r="Q12" s="110">
        <v>1</v>
      </c>
      <c r="R12" s="4">
        <v>1</v>
      </c>
      <c r="S12" s="4">
        <v>1</v>
      </c>
      <c r="T12" s="4">
        <v>1</v>
      </c>
      <c r="U12" s="4">
        <v>2</v>
      </c>
      <c r="V12" s="4">
        <v>2</v>
      </c>
      <c r="W12" s="4">
        <v>2</v>
      </c>
      <c r="X12" s="4">
        <v>2</v>
      </c>
      <c r="Y12" s="4">
        <v>2</v>
      </c>
      <c r="Z12" s="112">
        <v>2</v>
      </c>
      <c r="AA12" s="4">
        <v>3</v>
      </c>
      <c r="AB12" s="112"/>
      <c r="AC12" s="89"/>
      <c r="AD12" s="35">
        <f t="shared" si="0"/>
        <v>1.4</v>
      </c>
      <c r="AE12" s="5"/>
      <c r="AF12" s="6">
        <f t="shared" si="3"/>
        <v>1.25</v>
      </c>
      <c r="AG12" s="5"/>
      <c r="AH12" s="6">
        <f t="shared" si="4"/>
        <v>1.625</v>
      </c>
      <c r="AI12" s="5"/>
      <c r="AJ12" s="6">
        <f t="shared" si="5"/>
        <v>2.5</v>
      </c>
      <c r="AK12" s="5"/>
      <c r="AL12" s="6">
        <f t="shared" si="6"/>
        <v>1.5</v>
      </c>
      <c r="AM12" s="34"/>
      <c r="AO12">
        <f t="shared" si="1"/>
        <v>1</v>
      </c>
      <c r="AP12">
        <f t="shared" si="2"/>
        <v>0.83937205966451767</v>
      </c>
    </row>
    <row r="13" spans="1:47">
      <c r="A13" s="2">
        <v>12</v>
      </c>
      <c r="B13" s="4">
        <v>0</v>
      </c>
      <c r="C13" s="112">
        <v>0</v>
      </c>
      <c r="D13" s="4">
        <v>2</v>
      </c>
      <c r="E13" s="4">
        <v>2</v>
      </c>
      <c r="F13" s="112"/>
      <c r="G13" s="4">
        <v>1</v>
      </c>
      <c r="H13" s="4">
        <v>2</v>
      </c>
      <c r="I13" s="4">
        <v>1</v>
      </c>
      <c r="J13" s="4">
        <v>1</v>
      </c>
      <c r="K13" s="112"/>
      <c r="L13" s="4">
        <v>1</v>
      </c>
      <c r="M13" s="4">
        <v>3</v>
      </c>
      <c r="N13" s="117"/>
      <c r="O13" s="118"/>
      <c r="P13" s="4">
        <v>2</v>
      </c>
      <c r="Q13" s="110">
        <v>2</v>
      </c>
      <c r="R13" s="4">
        <v>2</v>
      </c>
      <c r="S13" s="4">
        <v>1</v>
      </c>
      <c r="T13" s="4">
        <v>2</v>
      </c>
      <c r="U13" s="4">
        <v>3</v>
      </c>
      <c r="V13" s="4">
        <v>3</v>
      </c>
      <c r="W13" s="4">
        <v>2</v>
      </c>
      <c r="X13" s="4">
        <v>1</v>
      </c>
      <c r="Y13" s="4">
        <v>2</v>
      </c>
      <c r="Z13" s="112">
        <v>2</v>
      </c>
      <c r="AA13" s="4">
        <v>2</v>
      </c>
      <c r="AB13" s="112"/>
      <c r="AC13" s="89"/>
      <c r="AD13" s="35">
        <f t="shared" si="0"/>
        <v>1.65</v>
      </c>
      <c r="AE13" s="5"/>
      <c r="AF13" s="6">
        <f t="shared" si="3"/>
        <v>1.4166666666666667</v>
      </c>
      <c r="AG13" s="5"/>
      <c r="AH13" s="6">
        <f t="shared" si="4"/>
        <v>2</v>
      </c>
      <c r="AI13" s="5"/>
      <c r="AJ13" s="6">
        <f t="shared" si="5"/>
        <v>2</v>
      </c>
      <c r="AK13" s="5"/>
      <c r="AL13" s="6">
        <f t="shared" si="6"/>
        <v>1.6818181818181819</v>
      </c>
      <c r="AM13" s="34"/>
      <c r="AO13">
        <f t="shared" si="1"/>
        <v>2</v>
      </c>
      <c r="AP13">
        <f t="shared" si="2"/>
        <v>0.81944347169636123</v>
      </c>
    </row>
    <row r="14" spans="1:47">
      <c r="A14" s="2">
        <v>13</v>
      </c>
      <c r="B14" s="4">
        <v>0</v>
      </c>
      <c r="C14" s="112">
        <v>0</v>
      </c>
      <c r="D14" s="4">
        <v>3</v>
      </c>
      <c r="E14" s="4">
        <v>1</v>
      </c>
      <c r="F14" s="112"/>
      <c r="G14" s="4">
        <v>0</v>
      </c>
      <c r="H14" s="4">
        <v>2</v>
      </c>
      <c r="I14" s="4">
        <v>0</v>
      </c>
      <c r="J14" s="4">
        <v>0</v>
      </c>
      <c r="K14" s="112"/>
      <c r="L14" s="4">
        <v>2</v>
      </c>
      <c r="M14" s="4">
        <v>2</v>
      </c>
      <c r="N14" s="117"/>
      <c r="O14" s="118"/>
      <c r="P14" s="4">
        <v>1</v>
      </c>
      <c r="Q14" s="110">
        <v>2</v>
      </c>
      <c r="R14" s="4">
        <v>2</v>
      </c>
      <c r="S14" s="4">
        <v>1</v>
      </c>
      <c r="T14" s="4">
        <v>1</v>
      </c>
      <c r="U14" s="4">
        <v>3</v>
      </c>
      <c r="V14" s="4">
        <v>2</v>
      </c>
      <c r="W14" s="4">
        <v>3</v>
      </c>
      <c r="X14" s="4">
        <v>1</v>
      </c>
      <c r="Y14" s="4">
        <v>1</v>
      </c>
      <c r="Z14" s="112">
        <v>2</v>
      </c>
      <c r="AA14" s="4">
        <v>3</v>
      </c>
      <c r="AB14" s="112"/>
      <c r="AC14" s="89"/>
      <c r="AD14" s="35">
        <f t="shared" si="0"/>
        <v>1.35</v>
      </c>
      <c r="AE14" s="5"/>
      <c r="AF14" s="6">
        <f t="shared" si="3"/>
        <v>1.0833333333333333</v>
      </c>
      <c r="AG14" s="5"/>
      <c r="AH14" s="6">
        <f t="shared" si="4"/>
        <v>1.75</v>
      </c>
      <c r="AI14" s="5"/>
      <c r="AJ14" s="6">
        <f t="shared" si="5"/>
        <v>2.5</v>
      </c>
      <c r="AK14" s="5"/>
      <c r="AL14" s="6">
        <f t="shared" si="6"/>
        <v>1.4545454545454546</v>
      </c>
      <c r="AM14" s="34"/>
      <c r="AO14">
        <f t="shared" si="1"/>
        <v>1.5</v>
      </c>
      <c r="AP14">
        <f t="shared" si="2"/>
        <v>1.0325287901455042</v>
      </c>
    </row>
    <row r="15" spans="1:47">
      <c r="A15" s="2">
        <v>14</v>
      </c>
      <c r="B15" s="4">
        <v>0</v>
      </c>
      <c r="C15" s="112">
        <v>0</v>
      </c>
      <c r="D15" s="4">
        <v>1</v>
      </c>
      <c r="E15" s="4">
        <v>2</v>
      </c>
      <c r="F15" s="112"/>
      <c r="G15" s="4">
        <v>0</v>
      </c>
      <c r="H15" s="4">
        <v>0</v>
      </c>
      <c r="I15" s="4">
        <v>1</v>
      </c>
      <c r="J15" s="4">
        <v>0</v>
      </c>
      <c r="K15" s="112"/>
      <c r="L15" s="4">
        <v>3</v>
      </c>
      <c r="M15" s="4">
        <v>2</v>
      </c>
      <c r="N15" s="117"/>
      <c r="O15" s="118"/>
      <c r="P15" s="4">
        <v>0</v>
      </c>
      <c r="Q15" s="110">
        <v>2</v>
      </c>
      <c r="R15" s="4">
        <v>0</v>
      </c>
      <c r="S15" s="4">
        <v>2</v>
      </c>
      <c r="T15" s="4">
        <v>2</v>
      </c>
      <c r="U15" s="4">
        <v>1</v>
      </c>
      <c r="V15" s="4">
        <v>2</v>
      </c>
      <c r="W15" s="4">
        <v>2</v>
      </c>
      <c r="X15" s="4">
        <v>1</v>
      </c>
      <c r="Y15" s="4">
        <v>1</v>
      </c>
      <c r="Z15" s="112">
        <v>1</v>
      </c>
      <c r="AA15" s="4">
        <v>3</v>
      </c>
      <c r="AB15" s="112"/>
      <c r="AC15" s="89"/>
      <c r="AD15" s="35">
        <f t="shared" si="0"/>
        <v>1.1000000000000001</v>
      </c>
      <c r="AE15" s="5"/>
      <c r="AF15" s="6">
        <f t="shared" si="3"/>
        <v>0.91666666666666663</v>
      </c>
      <c r="AG15" s="5"/>
      <c r="AH15" s="6">
        <f t="shared" si="4"/>
        <v>1.375</v>
      </c>
      <c r="AI15" s="5"/>
      <c r="AJ15" s="6">
        <f t="shared" si="5"/>
        <v>2</v>
      </c>
      <c r="AK15" s="5"/>
      <c r="AL15" s="6">
        <f t="shared" si="6"/>
        <v>1.1818181818181819</v>
      </c>
      <c r="AM15" s="34"/>
      <c r="AO15">
        <f t="shared" si="1"/>
        <v>1</v>
      </c>
      <c r="AP15">
        <f t="shared" si="2"/>
        <v>0.98333216603563345</v>
      </c>
    </row>
    <row r="16" spans="1:47">
      <c r="A16" s="2">
        <v>15</v>
      </c>
      <c r="B16" s="4">
        <v>-1</v>
      </c>
      <c r="C16" s="112">
        <v>-1</v>
      </c>
      <c r="D16" s="4">
        <v>0</v>
      </c>
      <c r="E16" s="4">
        <v>0</v>
      </c>
      <c r="F16" s="112"/>
      <c r="G16" s="4">
        <v>-1</v>
      </c>
      <c r="H16" s="4">
        <v>0</v>
      </c>
      <c r="I16" s="4">
        <v>-2</v>
      </c>
      <c r="J16" s="4">
        <v>-3</v>
      </c>
      <c r="K16" s="112"/>
      <c r="L16" s="4">
        <v>1</v>
      </c>
      <c r="M16" s="4">
        <v>1</v>
      </c>
      <c r="N16" s="117"/>
      <c r="O16" s="118"/>
      <c r="P16" s="4">
        <v>0</v>
      </c>
      <c r="Q16" s="110">
        <v>0</v>
      </c>
      <c r="R16" s="4">
        <v>-1</v>
      </c>
      <c r="S16" s="4">
        <v>1</v>
      </c>
      <c r="T16" s="4">
        <v>2</v>
      </c>
      <c r="U16" s="4">
        <v>0</v>
      </c>
      <c r="V16" s="4">
        <v>1</v>
      </c>
      <c r="W16" s="4">
        <v>0</v>
      </c>
      <c r="X16" s="4">
        <v>1</v>
      </c>
      <c r="Y16" s="4">
        <v>0</v>
      </c>
      <c r="Z16" s="112">
        <v>1</v>
      </c>
      <c r="AA16" s="4">
        <v>2</v>
      </c>
      <c r="AB16" s="112"/>
      <c r="AC16" s="89"/>
      <c r="AD16" s="35">
        <f t="shared" si="0"/>
        <v>-0.1</v>
      </c>
      <c r="AE16" s="5"/>
      <c r="AF16" s="6">
        <f t="shared" si="3"/>
        <v>-0.5</v>
      </c>
      <c r="AG16" s="5"/>
      <c r="AH16" s="6">
        <f t="shared" si="4"/>
        <v>0.5</v>
      </c>
      <c r="AI16" s="5"/>
      <c r="AJ16" s="6">
        <f t="shared" si="5"/>
        <v>1.5</v>
      </c>
      <c r="AK16" s="5"/>
      <c r="AL16" s="6">
        <f t="shared" si="6"/>
        <v>4.5454545454545456E-2</v>
      </c>
      <c r="AM16" s="34"/>
      <c r="AN16" s="5"/>
      <c r="AO16">
        <f t="shared" si="1"/>
        <v>0</v>
      </c>
      <c r="AP16">
        <f t="shared" si="2"/>
        <v>1.1861807591545352</v>
      </c>
      <c r="AQ16" s="5"/>
      <c r="AR16" s="5"/>
      <c r="AS16" s="5"/>
      <c r="AT16" s="5"/>
      <c r="AU16" s="5"/>
    </row>
    <row r="17" spans="1:49">
      <c r="A17" s="3">
        <v>16</v>
      </c>
      <c r="B17" s="1">
        <v>-1</v>
      </c>
      <c r="C17" s="111">
        <v>-2</v>
      </c>
      <c r="D17" s="1">
        <v>0</v>
      </c>
      <c r="E17" s="1">
        <v>0</v>
      </c>
      <c r="F17" s="111"/>
      <c r="G17" s="1">
        <v>-1</v>
      </c>
      <c r="H17" s="1">
        <v>3</v>
      </c>
      <c r="I17" s="1">
        <v>0</v>
      </c>
      <c r="J17" s="1">
        <v>-1</v>
      </c>
      <c r="K17" s="111"/>
      <c r="L17" s="1">
        <v>0</v>
      </c>
      <c r="M17" s="1">
        <v>0</v>
      </c>
      <c r="N17" s="36"/>
      <c r="O17" s="37"/>
      <c r="P17" s="1">
        <v>1</v>
      </c>
      <c r="Q17" s="111">
        <v>0</v>
      </c>
      <c r="R17" s="1">
        <v>0</v>
      </c>
      <c r="S17" s="1">
        <v>0</v>
      </c>
      <c r="T17" s="1">
        <v>1</v>
      </c>
      <c r="U17" s="1">
        <v>2</v>
      </c>
      <c r="V17" s="1">
        <v>0</v>
      </c>
      <c r="W17" s="1">
        <v>1</v>
      </c>
      <c r="X17" s="1">
        <v>1</v>
      </c>
      <c r="Y17" s="1">
        <v>2</v>
      </c>
      <c r="Z17" s="111">
        <v>2</v>
      </c>
      <c r="AA17" s="1">
        <v>2</v>
      </c>
      <c r="AB17" s="111"/>
      <c r="AC17" s="90"/>
      <c r="AD17" s="36">
        <f t="shared" si="0"/>
        <v>0.3</v>
      </c>
      <c r="AE17" s="1">
        <f>AVERAGE(AD10:AD17)</f>
        <v>1.0687500000000001</v>
      </c>
      <c r="AF17" s="7">
        <f t="shared" si="3"/>
        <v>-8.3333333333333329E-2</v>
      </c>
      <c r="AG17" s="1">
        <f>AVERAGE(AF10:AF17)</f>
        <v>0.77083333333333337</v>
      </c>
      <c r="AH17" s="7">
        <f t="shared" si="4"/>
        <v>0.875</v>
      </c>
      <c r="AI17" s="1">
        <f>AVERAGE(AH10:AH17)</f>
        <v>1.515625</v>
      </c>
      <c r="AJ17" s="7">
        <f t="shared" si="5"/>
        <v>2</v>
      </c>
      <c r="AK17" s="1">
        <f>AVERAGE(AJ10:AJ17)</f>
        <v>2</v>
      </c>
      <c r="AL17" s="7">
        <f t="shared" si="6"/>
        <v>0.45454545454545453</v>
      </c>
      <c r="AM17" s="37">
        <f>AVERAGE(AL10:AL17)</f>
        <v>1.1534090909090908</v>
      </c>
      <c r="AN17" s="36"/>
      <c r="AO17" s="1">
        <f t="shared" si="1"/>
        <v>0</v>
      </c>
      <c r="AP17">
        <f t="shared" si="2"/>
        <v>1.195722403451446</v>
      </c>
      <c r="AQ17" s="1"/>
      <c r="AR17" s="68">
        <f>AVERAGE(AO10:AO17)</f>
        <v>1</v>
      </c>
      <c r="AS17" s="69">
        <f>AVERAGE(AP10:AP17)</f>
        <v>0.97040755668476719</v>
      </c>
      <c r="AT17" s="1"/>
      <c r="AU17" s="1"/>
    </row>
    <row r="18" spans="1:49">
      <c r="A18" s="2">
        <v>17</v>
      </c>
      <c r="B18" s="4">
        <v>0</v>
      </c>
      <c r="C18" s="112">
        <v>-1</v>
      </c>
      <c r="D18" s="4">
        <v>1</v>
      </c>
      <c r="E18" s="4">
        <v>-1</v>
      </c>
      <c r="F18" s="112"/>
      <c r="G18" s="4">
        <v>1</v>
      </c>
      <c r="H18" s="4">
        <v>0</v>
      </c>
      <c r="I18" s="4">
        <v>-2</v>
      </c>
      <c r="J18" s="4">
        <v>0</v>
      </c>
      <c r="K18" s="112"/>
      <c r="L18" s="4">
        <v>-1</v>
      </c>
      <c r="M18" s="4">
        <v>1</v>
      </c>
      <c r="N18" s="117"/>
      <c r="O18" s="118"/>
      <c r="P18" s="4">
        <v>-2</v>
      </c>
      <c r="Q18" s="110">
        <v>-1</v>
      </c>
      <c r="R18" s="4">
        <v>1</v>
      </c>
      <c r="S18" s="4">
        <v>1</v>
      </c>
      <c r="T18" s="4">
        <v>2</v>
      </c>
      <c r="U18" s="4">
        <v>-1</v>
      </c>
      <c r="V18" s="4">
        <v>1</v>
      </c>
      <c r="W18" s="4">
        <v>-2</v>
      </c>
      <c r="X18" s="4">
        <v>0</v>
      </c>
      <c r="Y18" s="4">
        <v>1</v>
      </c>
      <c r="Z18" s="112">
        <v>1</v>
      </c>
      <c r="AA18" s="4">
        <v>-2</v>
      </c>
      <c r="AB18" s="112"/>
      <c r="AC18" s="88" t="s">
        <v>17</v>
      </c>
      <c r="AD18" s="35">
        <f t="shared" si="0"/>
        <v>-0.1</v>
      </c>
      <c r="AE18" s="5"/>
      <c r="AF18" s="6">
        <f t="shared" si="3"/>
        <v>-0.41666666666666669</v>
      </c>
      <c r="AG18" s="5"/>
      <c r="AH18" s="6">
        <f t="shared" si="4"/>
        <v>0.375</v>
      </c>
      <c r="AI18" s="5"/>
      <c r="AJ18" s="6">
        <f t="shared" si="5"/>
        <v>-0.5</v>
      </c>
      <c r="AK18" s="5"/>
      <c r="AL18" s="6">
        <f t="shared" si="6"/>
        <v>-0.13636363636363635</v>
      </c>
      <c r="AM18" s="34"/>
      <c r="AO18">
        <f t="shared" si="1"/>
        <v>0</v>
      </c>
      <c r="AP18">
        <f t="shared" si="2"/>
        <v>1.2171298035450804</v>
      </c>
    </row>
    <row r="19" spans="1:49">
      <c r="A19" s="2">
        <v>18</v>
      </c>
      <c r="B19" s="4">
        <v>-1</v>
      </c>
      <c r="C19" s="112">
        <v>-1</v>
      </c>
      <c r="D19" s="4">
        <v>0</v>
      </c>
      <c r="E19" s="4">
        <v>0</v>
      </c>
      <c r="F19" s="112"/>
      <c r="G19" s="4">
        <v>1</v>
      </c>
      <c r="H19" s="4">
        <v>0</v>
      </c>
      <c r="I19" s="4">
        <v>-3</v>
      </c>
      <c r="J19" s="4">
        <v>1</v>
      </c>
      <c r="K19" s="112"/>
      <c r="L19" s="4">
        <v>-1</v>
      </c>
      <c r="M19" s="4">
        <v>1</v>
      </c>
      <c r="N19" s="117"/>
      <c r="O19" s="118"/>
      <c r="P19" s="4">
        <v>0</v>
      </c>
      <c r="Q19" s="110">
        <v>-1</v>
      </c>
      <c r="R19" s="4">
        <v>1</v>
      </c>
      <c r="S19" s="4">
        <v>0</v>
      </c>
      <c r="T19" s="4">
        <v>2</v>
      </c>
      <c r="U19" s="4">
        <v>-2</v>
      </c>
      <c r="V19" s="4">
        <v>1</v>
      </c>
      <c r="W19" s="4">
        <v>-2</v>
      </c>
      <c r="X19" s="4">
        <v>1</v>
      </c>
      <c r="Y19" s="4">
        <v>1</v>
      </c>
      <c r="Z19" s="112">
        <v>0</v>
      </c>
      <c r="AA19" s="4">
        <v>-1</v>
      </c>
      <c r="AB19" s="112"/>
      <c r="AC19" s="89"/>
      <c r="AD19" s="35">
        <f t="shared" si="0"/>
        <v>-0.1</v>
      </c>
      <c r="AE19" s="5"/>
      <c r="AF19" s="6">
        <f t="shared" si="3"/>
        <v>-0.33333333333333331</v>
      </c>
      <c r="AG19" s="5"/>
      <c r="AH19" s="6">
        <f t="shared" si="4"/>
        <v>0.25</v>
      </c>
      <c r="AI19" s="5"/>
      <c r="AJ19" s="6">
        <f t="shared" si="5"/>
        <v>-0.5</v>
      </c>
      <c r="AK19" s="5"/>
      <c r="AL19" s="6">
        <f t="shared" si="6"/>
        <v>-0.13636363636363635</v>
      </c>
      <c r="AM19" s="34"/>
      <c r="AO19">
        <f t="shared" si="1"/>
        <v>0</v>
      </c>
      <c r="AP19">
        <f t="shared" si="2"/>
        <v>1.2171298035450804</v>
      </c>
    </row>
    <row r="20" spans="1:49">
      <c r="A20" s="2">
        <v>19</v>
      </c>
      <c r="B20" s="4">
        <v>-3</v>
      </c>
      <c r="C20" s="112">
        <v>-1</v>
      </c>
      <c r="D20" s="4">
        <v>0</v>
      </c>
      <c r="E20" s="4">
        <v>-2</v>
      </c>
      <c r="F20" s="112"/>
      <c r="G20" s="4">
        <v>-1</v>
      </c>
      <c r="H20" s="4">
        <v>-1</v>
      </c>
      <c r="I20" s="4">
        <v>-3</v>
      </c>
      <c r="J20" s="4">
        <v>1</v>
      </c>
      <c r="K20" s="112"/>
      <c r="L20" s="4">
        <v>-3</v>
      </c>
      <c r="M20" s="4">
        <v>1</v>
      </c>
      <c r="N20" s="117"/>
      <c r="O20" s="118"/>
      <c r="P20" s="4">
        <v>1</v>
      </c>
      <c r="Q20" s="110">
        <v>0</v>
      </c>
      <c r="R20" s="4">
        <v>-1</v>
      </c>
      <c r="S20" s="4">
        <v>-1</v>
      </c>
      <c r="T20" s="4">
        <v>0</v>
      </c>
      <c r="U20" s="4">
        <v>-2</v>
      </c>
      <c r="V20" s="4">
        <v>0</v>
      </c>
      <c r="W20" s="4">
        <v>-2</v>
      </c>
      <c r="X20" s="4">
        <v>1</v>
      </c>
      <c r="Y20" s="4">
        <v>0</v>
      </c>
      <c r="Z20" s="112">
        <v>0</v>
      </c>
      <c r="AA20" s="4">
        <v>0</v>
      </c>
      <c r="AB20" s="112"/>
      <c r="AC20" s="89"/>
      <c r="AD20" s="35">
        <f t="shared" si="0"/>
        <v>-0.8</v>
      </c>
      <c r="AE20" s="5"/>
      <c r="AF20" s="6">
        <f t="shared" si="3"/>
        <v>-0.91666666666666663</v>
      </c>
      <c r="AG20" s="5"/>
      <c r="AH20" s="6">
        <f t="shared" si="4"/>
        <v>-0.625</v>
      </c>
      <c r="AI20" s="5"/>
      <c r="AJ20" s="6">
        <f t="shared" si="5"/>
        <v>0</v>
      </c>
      <c r="AK20" s="5"/>
      <c r="AL20" s="6">
        <f t="shared" si="6"/>
        <v>-0.72727272727272729</v>
      </c>
      <c r="AM20" s="34"/>
      <c r="AO20">
        <f t="shared" si="1"/>
        <v>-0.5</v>
      </c>
      <c r="AP20">
        <f t="shared" si="2"/>
        <v>1.2856486930664501</v>
      </c>
    </row>
    <row r="21" spans="1:49">
      <c r="A21" s="2">
        <v>20</v>
      </c>
      <c r="B21" s="4">
        <v>-1</v>
      </c>
      <c r="C21" s="112">
        <v>1</v>
      </c>
      <c r="D21" s="4">
        <v>1</v>
      </c>
      <c r="E21" s="4">
        <v>0</v>
      </c>
      <c r="F21" s="112"/>
      <c r="G21" s="4">
        <v>1</v>
      </c>
      <c r="H21" s="4">
        <v>1</v>
      </c>
      <c r="I21" s="4">
        <v>-1</v>
      </c>
      <c r="J21" s="4">
        <v>0</v>
      </c>
      <c r="K21" s="112"/>
      <c r="L21" s="4">
        <v>1</v>
      </c>
      <c r="M21" s="4">
        <v>2</v>
      </c>
      <c r="N21" s="117"/>
      <c r="O21" s="118"/>
      <c r="P21" s="4">
        <v>0</v>
      </c>
      <c r="Q21" s="110">
        <v>-1</v>
      </c>
      <c r="R21" s="4">
        <v>0</v>
      </c>
      <c r="S21" s="4">
        <v>-1</v>
      </c>
      <c r="T21" s="4">
        <v>1</v>
      </c>
      <c r="U21" s="4">
        <v>1</v>
      </c>
      <c r="V21" s="4">
        <v>0</v>
      </c>
      <c r="W21" s="4">
        <v>1</v>
      </c>
      <c r="X21" s="4">
        <v>1</v>
      </c>
      <c r="Y21" s="4">
        <v>-1</v>
      </c>
      <c r="Z21" s="112">
        <v>0</v>
      </c>
      <c r="AA21" s="4">
        <v>1</v>
      </c>
      <c r="AB21" s="112"/>
      <c r="AC21" s="89"/>
      <c r="AD21" s="35">
        <f t="shared" si="0"/>
        <v>0.3</v>
      </c>
      <c r="AE21" s="5"/>
      <c r="AF21" s="6">
        <f t="shared" si="3"/>
        <v>0.33333333333333331</v>
      </c>
      <c r="AG21" s="5"/>
      <c r="AH21" s="6">
        <f t="shared" si="4"/>
        <v>0.25</v>
      </c>
      <c r="AI21" s="5"/>
      <c r="AJ21" s="6">
        <f t="shared" si="5"/>
        <v>0.5</v>
      </c>
      <c r="AK21" s="5"/>
      <c r="AL21" s="6">
        <f t="shared" si="6"/>
        <v>0.31818181818181818</v>
      </c>
      <c r="AM21" s="34"/>
      <c r="AO21">
        <f t="shared" si="1"/>
        <v>0.5</v>
      </c>
      <c r="AP21">
        <f t="shared" si="2"/>
        <v>0.8731533051044793</v>
      </c>
    </row>
    <row r="22" spans="1:49">
      <c r="A22" s="2">
        <v>21</v>
      </c>
      <c r="B22" s="4">
        <v>-2</v>
      </c>
      <c r="C22" s="112">
        <v>1</v>
      </c>
      <c r="D22" s="4">
        <v>1</v>
      </c>
      <c r="E22" s="4">
        <v>-1</v>
      </c>
      <c r="F22" s="112"/>
      <c r="G22" s="4">
        <v>-1</v>
      </c>
      <c r="H22" s="4">
        <v>2</v>
      </c>
      <c r="I22" s="4">
        <v>1</v>
      </c>
      <c r="J22" s="4">
        <v>1</v>
      </c>
      <c r="K22" s="112"/>
      <c r="L22" s="4">
        <v>1</v>
      </c>
      <c r="M22" s="4">
        <v>2</v>
      </c>
      <c r="N22" s="117"/>
      <c r="O22" s="118"/>
      <c r="P22" s="4">
        <v>0</v>
      </c>
      <c r="Q22" s="110">
        <v>1</v>
      </c>
      <c r="R22" s="4">
        <v>1</v>
      </c>
      <c r="S22" s="4">
        <v>0</v>
      </c>
      <c r="T22" s="4">
        <v>1</v>
      </c>
      <c r="U22" s="4">
        <v>2</v>
      </c>
      <c r="V22" s="4">
        <v>0</v>
      </c>
      <c r="W22" s="4">
        <v>0</v>
      </c>
      <c r="X22" s="4">
        <v>2</v>
      </c>
      <c r="Y22" s="4">
        <v>0</v>
      </c>
      <c r="Z22" s="112">
        <v>2</v>
      </c>
      <c r="AA22" s="4">
        <v>1</v>
      </c>
      <c r="AB22" s="112"/>
      <c r="AC22" s="89"/>
      <c r="AD22" s="35">
        <f t="shared" si="0"/>
        <v>0.6</v>
      </c>
      <c r="AE22" s="5"/>
      <c r="AF22" s="6">
        <f t="shared" si="3"/>
        <v>0.5</v>
      </c>
      <c r="AG22" s="5"/>
      <c r="AH22" s="6">
        <f t="shared" si="4"/>
        <v>0.75</v>
      </c>
      <c r="AI22" s="5"/>
      <c r="AJ22" s="6">
        <f t="shared" si="5"/>
        <v>1.5</v>
      </c>
      <c r="AK22" s="5"/>
      <c r="AL22" s="6">
        <f t="shared" si="6"/>
        <v>0.68181818181818177</v>
      </c>
      <c r="AM22" s="34"/>
      <c r="AO22">
        <f t="shared" si="1"/>
        <v>1</v>
      </c>
      <c r="AP22">
        <f t="shared" si="2"/>
        <v>1.0611470481753411</v>
      </c>
    </row>
    <row r="23" spans="1:49">
      <c r="A23" s="2">
        <v>22</v>
      </c>
      <c r="B23" s="4">
        <v>-2</v>
      </c>
      <c r="C23" s="112">
        <v>-1</v>
      </c>
      <c r="D23" s="4">
        <v>1</v>
      </c>
      <c r="E23" s="4">
        <v>-3</v>
      </c>
      <c r="F23" s="112"/>
      <c r="G23" s="4">
        <v>1</v>
      </c>
      <c r="H23" s="4">
        <v>1</v>
      </c>
      <c r="I23" s="4">
        <v>-3</v>
      </c>
      <c r="J23" s="4">
        <v>0</v>
      </c>
      <c r="K23" s="112"/>
      <c r="L23" s="4">
        <v>-1</v>
      </c>
      <c r="M23" t="s">
        <v>4</v>
      </c>
      <c r="N23" s="117"/>
      <c r="O23" s="118"/>
      <c r="P23" s="4">
        <v>0</v>
      </c>
      <c r="Q23" s="110">
        <v>-1</v>
      </c>
      <c r="R23" s="4">
        <v>0</v>
      </c>
      <c r="S23" s="4">
        <v>1</v>
      </c>
      <c r="T23" s="4">
        <v>0</v>
      </c>
      <c r="U23" s="4">
        <v>1</v>
      </c>
      <c r="V23" s="4">
        <v>0</v>
      </c>
      <c r="W23" s="4">
        <v>-2</v>
      </c>
      <c r="X23" s="4">
        <v>-2</v>
      </c>
      <c r="Y23" s="4">
        <v>0</v>
      </c>
      <c r="Z23" s="112">
        <v>0</v>
      </c>
      <c r="AA23" s="4">
        <v>-1</v>
      </c>
      <c r="AB23" s="112"/>
      <c r="AC23" s="89"/>
      <c r="AD23" s="35">
        <f t="shared" si="0"/>
        <v>-0.52631578947368418</v>
      </c>
      <c r="AE23" s="5"/>
      <c r="AF23" s="6">
        <f t="shared" si="3"/>
        <v>-0.72727272727272729</v>
      </c>
      <c r="AG23" s="5"/>
      <c r="AH23" s="6">
        <f t="shared" si="4"/>
        <v>-0.25</v>
      </c>
      <c r="AI23" s="5"/>
      <c r="AJ23" s="6">
        <f t="shared" si="5"/>
        <v>-0.5</v>
      </c>
      <c r="AK23" s="5"/>
      <c r="AL23" s="6">
        <f t="shared" si="6"/>
        <v>-0.52380952380952384</v>
      </c>
      <c r="AM23" s="34"/>
      <c r="AO23">
        <f t="shared" si="1"/>
        <v>0</v>
      </c>
      <c r="AP23">
        <f t="shared" si="2"/>
        <v>1.2580804584402767</v>
      </c>
    </row>
    <row r="24" spans="1:49">
      <c r="A24" s="2">
        <v>23</v>
      </c>
      <c r="B24" s="4">
        <v>-2</v>
      </c>
      <c r="C24" s="112">
        <v>0</v>
      </c>
      <c r="D24" s="4">
        <v>-2</v>
      </c>
      <c r="E24" s="4">
        <v>-1</v>
      </c>
      <c r="F24" s="112"/>
      <c r="G24" s="4">
        <v>-1</v>
      </c>
      <c r="H24" s="4">
        <v>-3</v>
      </c>
      <c r="I24" s="4">
        <v>-2</v>
      </c>
      <c r="J24" s="4">
        <v>-1</v>
      </c>
      <c r="K24" s="112"/>
      <c r="L24" s="4">
        <v>0</v>
      </c>
      <c r="M24" s="4">
        <v>2</v>
      </c>
      <c r="N24" s="117"/>
      <c r="O24" s="118"/>
      <c r="P24" s="4">
        <v>-2</v>
      </c>
      <c r="Q24" s="110">
        <v>-1</v>
      </c>
      <c r="R24" s="4">
        <v>1</v>
      </c>
      <c r="S24" s="4">
        <v>-1</v>
      </c>
      <c r="T24" s="4">
        <v>-1</v>
      </c>
      <c r="U24" s="4">
        <v>-3</v>
      </c>
      <c r="V24" s="4">
        <v>1</v>
      </c>
      <c r="W24" s="4">
        <v>2</v>
      </c>
      <c r="X24" s="4">
        <v>-2</v>
      </c>
      <c r="Y24" s="4">
        <v>2</v>
      </c>
      <c r="Z24" s="112">
        <v>1</v>
      </c>
      <c r="AA24" s="4">
        <v>-3</v>
      </c>
      <c r="AB24" s="112"/>
      <c r="AC24" s="89"/>
      <c r="AD24" s="35">
        <f t="shared" si="0"/>
        <v>-0.7</v>
      </c>
      <c r="AE24" s="5"/>
      <c r="AF24" s="6">
        <f t="shared" si="3"/>
        <v>-1.0833333333333333</v>
      </c>
      <c r="AG24" s="5"/>
      <c r="AH24" s="6">
        <f t="shared" si="4"/>
        <v>-0.125</v>
      </c>
      <c r="AI24" s="5"/>
      <c r="AJ24" s="6">
        <f t="shared" si="5"/>
        <v>-1</v>
      </c>
      <c r="AK24" s="5"/>
      <c r="AL24" s="6">
        <f t="shared" si="6"/>
        <v>-0.72727272727272729</v>
      </c>
      <c r="AM24" s="34"/>
      <c r="AO24">
        <f t="shared" si="1"/>
        <v>-1</v>
      </c>
      <c r="AP24">
        <f t="shared" si="2"/>
        <v>1.6006197146962735</v>
      </c>
    </row>
    <row r="25" spans="1:49">
      <c r="A25" s="2">
        <v>24</v>
      </c>
      <c r="B25" s="4">
        <v>1</v>
      </c>
      <c r="C25" s="112">
        <v>-1</v>
      </c>
      <c r="D25" s="4">
        <v>-1</v>
      </c>
      <c r="E25" s="4">
        <v>0</v>
      </c>
      <c r="F25" s="112"/>
      <c r="G25" s="4">
        <v>-2</v>
      </c>
      <c r="H25" s="4">
        <v>-1</v>
      </c>
      <c r="I25" s="4">
        <v>-2</v>
      </c>
      <c r="J25" s="4">
        <v>0</v>
      </c>
      <c r="K25" s="112"/>
      <c r="L25" s="4">
        <v>-3</v>
      </c>
      <c r="M25" s="4">
        <v>1</v>
      </c>
      <c r="N25" s="117"/>
      <c r="O25" s="118"/>
      <c r="P25" s="4">
        <v>0</v>
      </c>
      <c r="Q25" s="110">
        <v>-1</v>
      </c>
      <c r="R25" s="4">
        <v>0</v>
      </c>
      <c r="S25" s="4">
        <v>-1</v>
      </c>
      <c r="T25" s="4">
        <v>2</v>
      </c>
      <c r="U25" s="4">
        <v>2</v>
      </c>
      <c r="V25" s="4">
        <v>1</v>
      </c>
      <c r="W25" s="4">
        <v>2</v>
      </c>
      <c r="X25" s="4">
        <v>-1</v>
      </c>
      <c r="Y25" s="4">
        <v>-1</v>
      </c>
      <c r="Z25" s="112">
        <v>1</v>
      </c>
      <c r="AA25" s="4">
        <v>-2</v>
      </c>
      <c r="AB25" s="112"/>
      <c r="AC25" s="89"/>
      <c r="AD25" s="35">
        <f t="shared" si="0"/>
        <v>-0.25</v>
      </c>
      <c r="AE25" s="5"/>
      <c r="AF25" s="6">
        <f t="shared" si="3"/>
        <v>-0.75</v>
      </c>
      <c r="AG25" s="5"/>
      <c r="AH25" s="6">
        <f t="shared" si="4"/>
        <v>0.5</v>
      </c>
      <c r="AI25" s="5"/>
      <c r="AJ25" s="6">
        <f t="shared" si="5"/>
        <v>-0.5</v>
      </c>
      <c r="AK25" s="5"/>
      <c r="AL25" s="6">
        <f t="shared" si="6"/>
        <v>-0.27272727272727271</v>
      </c>
      <c r="AM25" s="34"/>
      <c r="AO25">
        <f t="shared" si="1"/>
        <v>-0.5</v>
      </c>
      <c r="AP25">
        <f t="shared" si="2"/>
        <v>1.3876670474976134</v>
      </c>
    </row>
    <row r="26" spans="1:49">
      <c r="A26" s="2">
        <v>25</v>
      </c>
      <c r="B26" s="4">
        <v>-3</v>
      </c>
      <c r="C26" s="112">
        <v>0</v>
      </c>
      <c r="D26" s="4">
        <v>-1</v>
      </c>
      <c r="E26" s="4">
        <v>-3</v>
      </c>
      <c r="F26" s="112"/>
      <c r="G26" s="4">
        <v>-2</v>
      </c>
      <c r="H26" s="4">
        <v>-1</v>
      </c>
      <c r="I26" s="4">
        <v>-2</v>
      </c>
      <c r="J26" s="4">
        <v>-3</v>
      </c>
      <c r="K26" s="112"/>
      <c r="L26" s="4">
        <v>-3</v>
      </c>
      <c r="M26" s="4">
        <v>-1</v>
      </c>
      <c r="N26" s="117"/>
      <c r="O26" s="118"/>
      <c r="P26" s="4">
        <v>0</v>
      </c>
      <c r="Q26" s="110">
        <v>-1</v>
      </c>
      <c r="R26" s="4">
        <v>-2</v>
      </c>
      <c r="S26" s="4">
        <v>-1</v>
      </c>
      <c r="T26" s="4">
        <v>-1</v>
      </c>
      <c r="U26" s="4">
        <v>0</v>
      </c>
      <c r="V26" s="4">
        <v>0</v>
      </c>
      <c r="W26" s="4">
        <v>0</v>
      </c>
      <c r="X26" s="4">
        <v>-1</v>
      </c>
      <c r="Y26" s="4">
        <v>1</v>
      </c>
      <c r="Z26" s="112">
        <v>-1</v>
      </c>
      <c r="AA26" s="4">
        <v>3</v>
      </c>
      <c r="AB26" s="112"/>
      <c r="AC26" s="89"/>
      <c r="AD26" s="35">
        <f t="shared" si="0"/>
        <v>-1.2</v>
      </c>
      <c r="AE26" s="5"/>
      <c r="AF26" s="6">
        <f t="shared" si="3"/>
        <v>-1.6666666666666667</v>
      </c>
      <c r="AG26" s="5"/>
      <c r="AH26" s="6">
        <f t="shared" si="4"/>
        <v>-0.5</v>
      </c>
      <c r="AI26" s="5"/>
      <c r="AJ26" s="6">
        <f t="shared" si="5"/>
        <v>1</v>
      </c>
      <c r="AK26" s="5"/>
      <c r="AL26" s="6">
        <f t="shared" si="6"/>
        <v>-1</v>
      </c>
      <c r="AM26" s="34"/>
      <c r="AO26">
        <f t="shared" si="1"/>
        <v>-1</v>
      </c>
      <c r="AP26">
        <f t="shared" si="2"/>
        <v>1.4142135623730951</v>
      </c>
    </row>
    <row r="27" spans="1:49">
      <c r="A27" s="2">
        <v>26</v>
      </c>
      <c r="B27" s="5">
        <v>-1</v>
      </c>
      <c r="C27" s="112">
        <v>-1</v>
      </c>
      <c r="D27" s="4">
        <v>-3</v>
      </c>
      <c r="E27" s="4">
        <v>1</v>
      </c>
      <c r="F27" s="112"/>
      <c r="G27" s="4">
        <v>-2</v>
      </c>
      <c r="H27" s="4">
        <v>2</v>
      </c>
      <c r="I27" s="4">
        <v>0</v>
      </c>
      <c r="J27" s="4">
        <v>-1</v>
      </c>
      <c r="K27" s="112"/>
      <c r="L27" s="4">
        <v>-1</v>
      </c>
      <c r="M27" s="4">
        <v>0</v>
      </c>
      <c r="N27" s="117"/>
      <c r="O27" s="118"/>
      <c r="P27" s="4">
        <v>-2</v>
      </c>
      <c r="Q27" s="110">
        <v>-2</v>
      </c>
      <c r="R27" s="4">
        <v>-2</v>
      </c>
      <c r="S27" s="4">
        <v>-2</v>
      </c>
      <c r="T27" s="4">
        <v>1</v>
      </c>
      <c r="U27" s="4">
        <v>1</v>
      </c>
      <c r="V27" s="4">
        <v>-3</v>
      </c>
      <c r="W27" s="4">
        <v>-3</v>
      </c>
      <c r="X27" s="4">
        <v>-3</v>
      </c>
      <c r="Y27" s="4">
        <v>0</v>
      </c>
      <c r="Z27" s="112">
        <v>1</v>
      </c>
      <c r="AA27" s="4">
        <v>-2</v>
      </c>
      <c r="AB27" s="112"/>
      <c r="AC27" s="89"/>
      <c r="AD27" s="35">
        <f t="shared" si="0"/>
        <v>-1.05</v>
      </c>
      <c r="AE27" s="5"/>
      <c r="AF27" s="6">
        <f t="shared" si="3"/>
        <v>-0.83333333333333337</v>
      </c>
      <c r="AG27" s="5"/>
      <c r="AH27" s="6">
        <f t="shared" si="4"/>
        <v>-1.375</v>
      </c>
      <c r="AI27" s="5"/>
      <c r="AJ27" s="6">
        <f t="shared" si="5"/>
        <v>-0.5</v>
      </c>
      <c r="AK27" s="5"/>
      <c r="AL27" s="6">
        <f t="shared" si="6"/>
        <v>-1</v>
      </c>
      <c r="AM27" s="34"/>
      <c r="AN27" s="5"/>
      <c r="AO27">
        <f t="shared" si="1"/>
        <v>-1</v>
      </c>
      <c r="AP27">
        <f t="shared" si="2"/>
        <v>1.5075567228888183</v>
      </c>
    </row>
    <row r="28" spans="1:49">
      <c r="A28" s="3">
        <v>27</v>
      </c>
      <c r="B28" s="1">
        <v>-1</v>
      </c>
      <c r="C28" s="111">
        <v>-1</v>
      </c>
      <c r="D28" s="1">
        <v>-2</v>
      </c>
      <c r="E28" s="1">
        <v>-2</v>
      </c>
      <c r="F28" s="111"/>
      <c r="G28" s="1">
        <v>-1</v>
      </c>
      <c r="H28" s="1">
        <v>2</v>
      </c>
      <c r="I28" s="1">
        <v>-1</v>
      </c>
      <c r="J28" s="1">
        <v>-1</v>
      </c>
      <c r="K28" s="111"/>
      <c r="L28" s="1">
        <v>0</v>
      </c>
      <c r="M28" s="1">
        <v>0</v>
      </c>
      <c r="N28" s="36"/>
      <c r="O28" s="37"/>
      <c r="P28" s="1">
        <v>-1</v>
      </c>
      <c r="Q28" s="111">
        <v>-2</v>
      </c>
      <c r="R28" s="1">
        <v>-1</v>
      </c>
      <c r="S28" s="1">
        <v>0</v>
      </c>
      <c r="T28" s="1">
        <v>1</v>
      </c>
      <c r="U28" s="1">
        <v>0</v>
      </c>
      <c r="V28" s="1">
        <v>-3</v>
      </c>
      <c r="W28" s="1">
        <v>-1</v>
      </c>
      <c r="X28" s="1">
        <v>1</v>
      </c>
      <c r="Y28" s="1">
        <v>-2</v>
      </c>
      <c r="Z28" s="111">
        <v>2</v>
      </c>
      <c r="AA28" s="1">
        <v>0</v>
      </c>
      <c r="AB28" s="111"/>
      <c r="AC28" s="90"/>
      <c r="AD28" s="36">
        <f t="shared" si="0"/>
        <v>-0.75</v>
      </c>
      <c r="AE28" s="1">
        <f>AVERAGE(AD18:AD28)</f>
        <v>-0.41602870813397125</v>
      </c>
      <c r="AF28" s="7">
        <f t="shared" si="3"/>
        <v>-0.83333333333333337</v>
      </c>
      <c r="AG28" s="1">
        <f>AVERAGE(AF18:AF28)</f>
        <v>-0.61157024793388426</v>
      </c>
      <c r="AH28" s="7">
        <f t="shared" si="4"/>
        <v>-0.625</v>
      </c>
      <c r="AI28" s="1">
        <f>AVERAGE(AH18:AH28)</f>
        <v>-0.125</v>
      </c>
      <c r="AJ28" s="7">
        <f t="shared" si="5"/>
        <v>1</v>
      </c>
      <c r="AK28" s="1">
        <f>AVERAGE(AJ18:AJ28)</f>
        <v>4.5454545454545456E-2</v>
      </c>
      <c r="AL28" s="7">
        <f t="shared" si="6"/>
        <v>-0.59090909090909094</v>
      </c>
      <c r="AM28" s="37">
        <f>AVERAGE(AL18:AL28)</f>
        <v>-0.37406532861078312</v>
      </c>
      <c r="AN28" s="36"/>
      <c r="AO28" s="1">
        <f t="shared" si="1"/>
        <v>-1</v>
      </c>
      <c r="AP28">
        <f t="shared" si="2"/>
        <v>1.2670327149787595</v>
      </c>
      <c r="AQ28" s="1"/>
      <c r="AR28" s="68">
        <f>AVERAGE(AO18:AO28)</f>
        <v>-0.31818181818181818</v>
      </c>
      <c r="AS28" s="69">
        <f>AVERAGE(AP18:AP28)</f>
        <v>1.2808526249373879</v>
      </c>
      <c r="AT28" s="1"/>
    </row>
    <row r="29" spans="1:49">
      <c r="A29" s="2">
        <v>28</v>
      </c>
      <c r="B29" s="4">
        <v>-1</v>
      </c>
      <c r="C29" s="112">
        <v>-1</v>
      </c>
      <c r="D29" s="4">
        <v>-1</v>
      </c>
      <c r="E29" s="4">
        <v>2</v>
      </c>
      <c r="F29" s="112"/>
      <c r="G29" s="4">
        <v>1</v>
      </c>
      <c r="H29" s="4">
        <v>1</v>
      </c>
      <c r="I29" s="4">
        <v>1</v>
      </c>
      <c r="J29" s="4">
        <v>0</v>
      </c>
      <c r="K29" s="112"/>
      <c r="L29" s="4">
        <v>1</v>
      </c>
      <c r="M29" s="4">
        <v>1</v>
      </c>
      <c r="N29" s="117"/>
      <c r="O29" s="118"/>
      <c r="P29" s="4">
        <v>1</v>
      </c>
      <c r="Q29" s="110">
        <v>-1</v>
      </c>
      <c r="R29" s="4">
        <v>1</v>
      </c>
      <c r="S29" s="4">
        <v>1</v>
      </c>
      <c r="T29" s="4">
        <v>3</v>
      </c>
      <c r="U29" s="4">
        <v>1</v>
      </c>
      <c r="V29" s="4">
        <v>1</v>
      </c>
      <c r="W29" s="4">
        <v>0</v>
      </c>
      <c r="X29" s="4">
        <v>-2</v>
      </c>
      <c r="Y29" s="4">
        <v>2</v>
      </c>
      <c r="Z29" s="112">
        <v>1</v>
      </c>
      <c r="AA29" s="4">
        <v>2</v>
      </c>
      <c r="AB29" s="112"/>
      <c r="AC29" s="88" t="s">
        <v>18</v>
      </c>
      <c r="AD29" s="35">
        <f t="shared" si="0"/>
        <v>0.55000000000000004</v>
      </c>
      <c r="AE29" s="5"/>
      <c r="AF29" s="6">
        <f t="shared" si="3"/>
        <v>0.33333333333333331</v>
      </c>
      <c r="AG29" s="5"/>
      <c r="AH29" s="6">
        <f t="shared" si="4"/>
        <v>0.875</v>
      </c>
      <c r="AI29" s="5"/>
      <c r="AJ29" s="6">
        <f t="shared" si="5"/>
        <v>1.5</v>
      </c>
      <c r="AK29" s="5"/>
      <c r="AL29" s="6">
        <f t="shared" si="6"/>
        <v>0.63636363636363635</v>
      </c>
      <c r="AM29" s="34"/>
      <c r="AO29">
        <f t="shared" si="1"/>
        <v>1</v>
      </c>
      <c r="AP29">
        <f t="shared" si="2"/>
        <v>1.1887906209656383</v>
      </c>
    </row>
    <row r="30" spans="1:49">
      <c r="A30" s="2">
        <v>29</v>
      </c>
      <c r="B30" s="4">
        <v>2</v>
      </c>
      <c r="C30" s="112">
        <v>1</v>
      </c>
      <c r="D30" s="4">
        <v>1</v>
      </c>
      <c r="E30" s="4">
        <v>2</v>
      </c>
      <c r="F30" s="112"/>
      <c r="G30" s="4">
        <v>2</v>
      </c>
      <c r="H30" s="4">
        <v>1</v>
      </c>
      <c r="I30" s="4">
        <v>1</v>
      </c>
      <c r="J30" s="4">
        <v>0</v>
      </c>
      <c r="K30" s="112"/>
      <c r="L30" s="4">
        <v>1</v>
      </c>
      <c r="M30" s="4">
        <v>1</v>
      </c>
      <c r="N30" s="117"/>
      <c r="O30" s="118"/>
      <c r="P30" s="4">
        <v>1</v>
      </c>
      <c r="Q30" s="110">
        <v>1</v>
      </c>
      <c r="R30" s="4">
        <v>1</v>
      </c>
      <c r="S30" s="4">
        <v>1</v>
      </c>
      <c r="T30" s="4">
        <v>2</v>
      </c>
      <c r="U30" s="4">
        <v>1</v>
      </c>
      <c r="V30" s="4">
        <v>1</v>
      </c>
      <c r="W30" s="4">
        <v>1</v>
      </c>
      <c r="X30" s="4">
        <v>-2</v>
      </c>
      <c r="Y30" s="4">
        <v>3</v>
      </c>
      <c r="Z30" s="112">
        <v>1</v>
      </c>
      <c r="AA30" s="4">
        <v>2</v>
      </c>
      <c r="AB30" s="112"/>
      <c r="AC30" s="89"/>
      <c r="AD30" s="35">
        <f t="shared" si="0"/>
        <v>1.1000000000000001</v>
      </c>
      <c r="AE30" s="5"/>
      <c r="AF30" s="6">
        <f t="shared" si="3"/>
        <v>1.1666666666666667</v>
      </c>
      <c r="AG30" s="5"/>
      <c r="AH30" s="6">
        <f t="shared" si="4"/>
        <v>1</v>
      </c>
      <c r="AI30" s="5"/>
      <c r="AJ30" s="6">
        <f t="shared" si="5"/>
        <v>1.5</v>
      </c>
      <c r="AK30" s="5"/>
      <c r="AL30" s="6">
        <f t="shared" si="6"/>
        <v>1.1363636363636365</v>
      </c>
      <c r="AM30" s="34"/>
      <c r="AO30">
        <f t="shared" si="1"/>
        <v>1</v>
      </c>
      <c r="AP30">
        <f t="shared" si="2"/>
        <v>0.91926129164348569</v>
      </c>
    </row>
    <row r="31" spans="1:49">
      <c r="A31" s="2">
        <v>30</v>
      </c>
      <c r="B31" s="4">
        <v>-1</v>
      </c>
      <c r="C31" s="112">
        <v>-1</v>
      </c>
      <c r="D31" s="4">
        <v>1</v>
      </c>
      <c r="E31" s="4">
        <v>3</v>
      </c>
      <c r="F31" s="112"/>
      <c r="G31" s="4">
        <v>1</v>
      </c>
      <c r="H31" s="4">
        <v>1</v>
      </c>
      <c r="I31" s="4">
        <v>1</v>
      </c>
      <c r="J31" s="4">
        <v>0</v>
      </c>
      <c r="K31" s="112"/>
      <c r="L31" s="4">
        <v>0</v>
      </c>
      <c r="M31" s="4">
        <v>1</v>
      </c>
      <c r="N31" s="117"/>
      <c r="O31" s="118"/>
      <c r="P31" s="4">
        <v>0</v>
      </c>
      <c r="Q31" s="110">
        <v>1</v>
      </c>
      <c r="R31" s="4">
        <v>1</v>
      </c>
      <c r="S31" s="4">
        <v>1</v>
      </c>
      <c r="T31" s="4">
        <v>0</v>
      </c>
      <c r="U31" s="4">
        <v>1</v>
      </c>
      <c r="V31" s="4">
        <v>1</v>
      </c>
      <c r="W31" s="4">
        <v>0</v>
      </c>
      <c r="X31" s="4">
        <v>-1</v>
      </c>
      <c r="Y31" s="4">
        <v>2</v>
      </c>
      <c r="Z31" s="112">
        <v>0</v>
      </c>
      <c r="AA31" s="4">
        <v>2</v>
      </c>
      <c r="AB31" s="112"/>
      <c r="AC31" s="89"/>
      <c r="AD31" s="35">
        <f t="shared" si="0"/>
        <v>0.6</v>
      </c>
      <c r="AE31" s="5"/>
      <c r="AF31" s="6">
        <f t="shared" si="3"/>
        <v>0.58333333333333337</v>
      </c>
      <c r="AG31" s="5"/>
      <c r="AH31" s="6">
        <f t="shared" si="4"/>
        <v>0.625</v>
      </c>
      <c r="AI31" s="5"/>
      <c r="AJ31" s="6">
        <f t="shared" si="5"/>
        <v>1</v>
      </c>
      <c r="AK31" s="5"/>
      <c r="AL31" s="6">
        <f t="shared" si="6"/>
        <v>0.63636363636363635</v>
      </c>
      <c r="AM31" s="34"/>
      <c r="AO31">
        <f t="shared" si="1"/>
        <v>1</v>
      </c>
      <c r="AP31">
        <f t="shared" si="2"/>
        <v>0.97912087402445525</v>
      </c>
    </row>
    <row r="32" spans="1:49">
      <c r="A32" s="3">
        <v>31</v>
      </c>
      <c r="B32" s="1">
        <v>-3</v>
      </c>
      <c r="C32" s="111">
        <v>-1</v>
      </c>
      <c r="D32" s="1">
        <v>-1</v>
      </c>
      <c r="E32" s="1">
        <v>1</v>
      </c>
      <c r="F32" s="111"/>
      <c r="G32" s="1">
        <v>1</v>
      </c>
      <c r="H32" s="1">
        <v>0</v>
      </c>
      <c r="I32" s="1">
        <v>1</v>
      </c>
      <c r="J32" s="1">
        <v>1</v>
      </c>
      <c r="K32" s="111"/>
      <c r="L32" s="1">
        <v>0</v>
      </c>
      <c r="M32" s="1">
        <v>1</v>
      </c>
      <c r="N32" s="36"/>
      <c r="O32" s="37"/>
      <c r="P32" s="1">
        <v>0</v>
      </c>
      <c r="Q32" s="111">
        <v>-1</v>
      </c>
      <c r="R32" s="1">
        <v>1</v>
      </c>
      <c r="S32" s="1">
        <v>-1</v>
      </c>
      <c r="T32" s="1">
        <v>0</v>
      </c>
      <c r="U32" s="1">
        <v>2</v>
      </c>
      <c r="V32" s="1">
        <v>1</v>
      </c>
      <c r="W32" s="1">
        <v>-1</v>
      </c>
      <c r="X32" s="1">
        <v>-1</v>
      </c>
      <c r="Y32" s="1">
        <v>1</v>
      </c>
      <c r="Z32" s="111">
        <v>0</v>
      </c>
      <c r="AA32" s="1">
        <v>1</v>
      </c>
      <c r="AB32" s="111"/>
      <c r="AC32" s="90"/>
      <c r="AD32" s="36">
        <f t="shared" si="0"/>
        <v>0.05</v>
      </c>
      <c r="AE32" s="1">
        <f>AVERAGE(AD29:AD32)</f>
        <v>0.57499999999999996</v>
      </c>
      <c r="AF32" s="7">
        <f t="shared" si="3"/>
        <v>-8.3333333333333329E-2</v>
      </c>
      <c r="AG32" s="1">
        <f>AVERAGE(AF29:AF32)</f>
        <v>0.5</v>
      </c>
      <c r="AH32" s="7">
        <f t="shared" si="4"/>
        <v>0.25</v>
      </c>
      <c r="AI32" s="1">
        <f>AVERAGE(AH29:AH32)</f>
        <v>0.6875</v>
      </c>
      <c r="AJ32" s="7">
        <f t="shared" si="5"/>
        <v>0.5</v>
      </c>
      <c r="AK32" s="1">
        <f>AVERAGE(AJ29:AJ32)</f>
        <v>1.125</v>
      </c>
      <c r="AL32" s="7">
        <f t="shared" si="6"/>
        <v>9.0909090909090912E-2</v>
      </c>
      <c r="AM32" s="37">
        <f>AVERAGE(AL29:AL32)</f>
        <v>0.625</v>
      </c>
      <c r="AN32" s="36"/>
      <c r="AO32" s="1">
        <f t="shared" si="1"/>
        <v>0</v>
      </c>
      <c r="AP32">
        <f t="shared" si="2"/>
        <v>1.1244833524411801</v>
      </c>
      <c r="AQ32" s="1"/>
      <c r="AR32" s="68">
        <f>AVERAGE(AO29:AO32)</f>
        <v>0.75</v>
      </c>
      <c r="AS32" s="69">
        <f>AVERAGE(AP29:AP32)</f>
        <v>1.0529140347686898</v>
      </c>
      <c r="AT32" s="1"/>
      <c r="AU32" s="5"/>
      <c r="AW32" s="5"/>
    </row>
    <row r="33" spans="1:46">
      <c r="A33" s="2">
        <v>32</v>
      </c>
      <c r="B33" s="4">
        <v>0</v>
      </c>
      <c r="C33" s="112">
        <v>0</v>
      </c>
      <c r="D33" s="4">
        <v>0</v>
      </c>
      <c r="E33" s="4">
        <v>-2</v>
      </c>
      <c r="F33" s="112"/>
      <c r="G33" s="4">
        <v>-1</v>
      </c>
      <c r="H33" s="4">
        <v>1</v>
      </c>
      <c r="I33" s="4">
        <v>0</v>
      </c>
      <c r="J33" s="4">
        <v>0</v>
      </c>
      <c r="K33" s="112"/>
      <c r="L33" s="4">
        <v>1</v>
      </c>
      <c r="M33" s="4">
        <v>2</v>
      </c>
      <c r="N33" s="117"/>
      <c r="O33" s="118"/>
      <c r="P33" s="4">
        <v>1</v>
      </c>
      <c r="Q33" s="110">
        <v>-1</v>
      </c>
      <c r="R33" s="4">
        <v>0</v>
      </c>
      <c r="S33" s="4">
        <v>1</v>
      </c>
      <c r="T33" s="4">
        <v>1</v>
      </c>
      <c r="U33" s="4">
        <v>1</v>
      </c>
      <c r="V33" s="4">
        <v>1</v>
      </c>
      <c r="W33" s="4">
        <v>0</v>
      </c>
      <c r="X33" s="4">
        <v>1</v>
      </c>
      <c r="Y33" s="4">
        <v>1</v>
      </c>
      <c r="Z33" s="112">
        <v>2</v>
      </c>
      <c r="AA33" s="4">
        <v>2</v>
      </c>
      <c r="AB33" s="112"/>
      <c r="AC33" s="88" t="s">
        <v>19</v>
      </c>
      <c r="AD33" s="35">
        <f t="shared" si="0"/>
        <v>0.35</v>
      </c>
      <c r="AE33" s="5"/>
      <c r="AF33" s="6">
        <f t="shared" si="3"/>
        <v>8.3333333333333329E-2</v>
      </c>
      <c r="AG33" s="5"/>
      <c r="AH33" s="6">
        <f t="shared" si="4"/>
        <v>0.75</v>
      </c>
      <c r="AI33" s="5"/>
      <c r="AJ33" s="6">
        <f t="shared" si="5"/>
        <v>2</v>
      </c>
      <c r="AK33" s="5"/>
      <c r="AL33" s="6">
        <f t="shared" si="6"/>
        <v>0.5</v>
      </c>
      <c r="AM33" s="34"/>
      <c r="AO33">
        <f t="shared" si="1"/>
        <v>1</v>
      </c>
      <c r="AP33">
        <f t="shared" si="2"/>
        <v>0.98857105322416117</v>
      </c>
    </row>
    <row r="34" spans="1:46">
      <c r="A34" s="2">
        <v>33</v>
      </c>
      <c r="B34" s="4">
        <v>0</v>
      </c>
      <c r="C34" s="112">
        <v>0</v>
      </c>
      <c r="D34" s="4">
        <v>1</v>
      </c>
      <c r="E34" s="4">
        <v>0</v>
      </c>
      <c r="F34" s="112"/>
      <c r="G34" s="4">
        <v>-1</v>
      </c>
      <c r="H34" s="4">
        <v>1</v>
      </c>
      <c r="I34" s="4">
        <v>1</v>
      </c>
      <c r="J34" s="4">
        <v>-2</v>
      </c>
      <c r="K34" s="112"/>
      <c r="L34" s="4">
        <v>-1</v>
      </c>
      <c r="M34" s="4">
        <v>2</v>
      </c>
      <c r="N34" s="117"/>
      <c r="O34" s="118"/>
      <c r="P34" s="4">
        <v>0</v>
      </c>
      <c r="Q34" s="110">
        <v>0</v>
      </c>
      <c r="R34" s="4">
        <v>1</v>
      </c>
      <c r="S34" s="4">
        <v>1</v>
      </c>
      <c r="T34" s="4">
        <v>1</v>
      </c>
      <c r="U34" s="4">
        <v>2</v>
      </c>
      <c r="V34" s="4">
        <v>1</v>
      </c>
      <c r="W34" s="4">
        <v>1</v>
      </c>
      <c r="X34" s="4">
        <v>1</v>
      </c>
      <c r="Y34" s="4">
        <v>1</v>
      </c>
      <c r="Z34" s="112">
        <v>2</v>
      </c>
      <c r="AA34" s="4">
        <v>3</v>
      </c>
      <c r="AB34" s="112"/>
      <c r="AC34" s="89"/>
      <c r="AD34" s="35">
        <f t="shared" si="0"/>
        <v>0.5</v>
      </c>
      <c r="AE34" s="5"/>
      <c r="AF34" s="6">
        <f t="shared" si="3"/>
        <v>8.3333333333333329E-2</v>
      </c>
      <c r="AG34" s="5"/>
      <c r="AH34" s="6">
        <f t="shared" si="4"/>
        <v>1.125</v>
      </c>
      <c r="AI34" s="5"/>
      <c r="AJ34" s="6">
        <f t="shared" si="5"/>
        <v>2.5</v>
      </c>
      <c r="AK34" s="5"/>
      <c r="AL34" s="6">
        <f t="shared" si="6"/>
        <v>0.68181818181818177</v>
      </c>
      <c r="AM34" s="34"/>
      <c r="AO34">
        <f t="shared" si="1"/>
        <v>1</v>
      </c>
      <c r="AP34">
        <f t="shared" si="2"/>
        <v>1.1031510090465089</v>
      </c>
    </row>
    <row r="35" spans="1:46">
      <c r="A35" s="2">
        <v>34</v>
      </c>
      <c r="B35" s="4">
        <v>-1</v>
      </c>
      <c r="C35" s="112">
        <v>-1</v>
      </c>
      <c r="D35" s="4">
        <v>1</v>
      </c>
      <c r="E35" s="4">
        <v>-2</v>
      </c>
      <c r="F35" s="112"/>
      <c r="G35" s="4">
        <v>-1</v>
      </c>
      <c r="H35" s="4">
        <v>2</v>
      </c>
      <c r="I35" s="4">
        <v>0</v>
      </c>
      <c r="J35" s="4">
        <v>1</v>
      </c>
      <c r="K35" s="112"/>
      <c r="L35" s="4">
        <v>2</v>
      </c>
      <c r="M35" s="4">
        <v>2</v>
      </c>
      <c r="N35" s="117"/>
      <c r="O35" s="118"/>
      <c r="P35" s="4">
        <v>-1</v>
      </c>
      <c r="Q35" s="110">
        <v>1</v>
      </c>
      <c r="R35" s="4">
        <v>1</v>
      </c>
      <c r="S35" s="4">
        <v>0</v>
      </c>
      <c r="T35" s="4">
        <v>-1</v>
      </c>
      <c r="U35" s="4">
        <v>0</v>
      </c>
      <c r="V35" s="4">
        <v>0</v>
      </c>
      <c r="W35" s="4">
        <v>1</v>
      </c>
      <c r="X35" s="4">
        <v>1</v>
      </c>
      <c r="Y35" s="4">
        <v>2</v>
      </c>
      <c r="Z35" s="112">
        <v>1</v>
      </c>
      <c r="AA35" s="4">
        <v>1</v>
      </c>
      <c r="AB35" s="112"/>
      <c r="AC35" s="89"/>
      <c r="AD35" s="35">
        <f t="shared" si="0"/>
        <v>0.35</v>
      </c>
      <c r="AE35" s="5"/>
      <c r="AF35" s="6">
        <f t="shared" si="3"/>
        <v>0.25</v>
      </c>
      <c r="AG35" s="5"/>
      <c r="AH35" s="6">
        <f t="shared" si="4"/>
        <v>0.5</v>
      </c>
      <c r="AI35" s="5"/>
      <c r="AJ35" s="6">
        <f t="shared" si="5"/>
        <v>1</v>
      </c>
      <c r="AK35" s="5"/>
      <c r="AL35" s="6">
        <f t="shared" si="6"/>
        <v>0.40909090909090912</v>
      </c>
      <c r="AM35" s="34"/>
      <c r="AO35">
        <f t="shared" si="1"/>
        <v>1</v>
      </c>
      <c r="AP35">
        <f t="shared" si="2"/>
        <v>1.1544022817454813</v>
      </c>
    </row>
    <row r="36" spans="1:46">
      <c r="A36" s="2">
        <v>35</v>
      </c>
      <c r="B36" s="4">
        <v>-3</v>
      </c>
      <c r="C36" s="112">
        <v>-1</v>
      </c>
      <c r="D36" s="4">
        <v>-2</v>
      </c>
      <c r="E36" s="4">
        <v>-2</v>
      </c>
      <c r="F36" s="112"/>
      <c r="G36" s="4">
        <v>-1</v>
      </c>
      <c r="H36" s="4">
        <v>2</v>
      </c>
      <c r="I36" s="4">
        <v>-2</v>
      </c>
      <c r="J36" s="4">
        <v>1</v>
      </c>
      <c r="K36" s="112"/>
      <c r="L36" s="4">
        <v>0</v>
      </c>
      <c r="M36" s="4">
        <v>2</v>
      </c>
      <c r="N36" s="117"/>
      <c r="O36" s="118"/>
      <c r="P36" s="4">
        <v>0</v>
      </c>
      <c r="Q36" s="110">
        <v>0</v>
      </c>
      <c r="R36" s="4">
        <v>-1</v>
      </c>
      <c r="S36" s="4">
        <v>0</v>
      </c>
      <c r="T36" s="4">
        <v>0</v>
      </c>
      <c r="U36" s="4">
        <v>0</v>
      </c>
      <c r="V36" s="4">
        <v>0</v>
      </c>
      <c r="W36" s="4">
        <v>-1</v>
      </c>
      <c r="X36" s="4">
        <v>0</v>
      </c>
      <c r="Y36" s="4">
        <v>1</v>
      </c>
      <c r="Z36" s="112">
        <v>2</v>
      </c>
      <c r="AA36" s="4">
        <v>2</v>
      </c>
      <c r="AB36" s="112"/>
      <c r="AC36" s="89"/>
      <c r="AD36" s="35">
        <f t="shared" si="0"/>
        <v>-0.35</v>
      </c>
      <c r="AE36" s="5"/>
      <c r="AF36" s="6">
        <f t="shared" si="3"/>
        <v>-0.5</v>
      </c>
      <c r="AG36" s="5"/>
      <c r="AH36" s="6">
        <f t="shared" si="4"/>
        <v>-0.125</v>
      </c>
      <c r="AI36" s="5"/>
      <c r="AJ36" s="6">
        <f t="shared" si="5"/>
        <v>2</v>
      </c>
      <c r="AK36" s="5"/>
      <c r="AL36" s="6">
        <f t="shared" si="6"/>
        <v>-0.13636363636363635</v>
      </c>
      <c r="AM36" s="34"/>
      <c r="AO36">
        <f t="shared" si="1"/>
        <v>0</v>
      </c>
      <c r="AP36">
        <f t="shared" si="2"/>
        <v>1.391384351364906</v>
      </c>
    </row>
    <row r="37" spans="1:46">
      <c r="A37" s="2">
        <v>36</v>
      </c>
      <c r="B37" s="4">
        <v>-1</v>
      </c>
      <c r="C37" s="112">
        <v>-1</v>
      </c>
      <c r="D37" s="4">
        <v>-2</v>
      </c>
      <c r="E37" s="4">
        <v>-3</v>
      </c>
      <c r="F37" s="112"/>
      <c r="G37" s="4">
        <v>-1</v>
      </c>
      <c r="H37" s="4">
        <v>0</v>
      </c>
      <c r="I37" s="4">
        <v>-1</v>
      </c>
      <c r="J37" s="4">
        <v>0</v>
      </c>
      <c r="K37" s="112"/>
      <c r="L37" s="4">
        <v>-3</v>
      </c>
      <c r="M37" s="4">
        <v>2</v>
      </c>
      <c r="N37" s="117"/>
      <c r="O37" s="118"/>
      <c r="P37" s="4">
        <v>-2</v>
      </c>
      <c r="Q37" s="110">
        <v>0</v>
      </c>
      <c r="R37" s="4">
        <v>-2</v>
      </c>
      <c r="S37" s="4">
        <v>-1</v>
      </c>
      <c r="T37" s="4">
        <v>-1</v>
      </c>
      <c r="U37" s="4">
        <v>0</v>
      </c>
      <c r="V37" s="4">
        <v>-1</v>
      </c>
      <c r="W37" s="4">
        <v>-1</v>
      </c>
      <c r="X37" s="4">
        <v>0</v>
      </c>
      <c r="Y37" s="4">
        <v>1</v>
      </c>
      <c r="Z37" s="112">
        <v>1</v>
      </c>
      <c r="AA37" s="4">
        <v>-1</v>
      </c>
      <c r="AB37" s="112"/>
      <c r="AC37" s="89"/>
      <c r="AD37" s="35">
        <f t="shared" si="0"/>
        <v>-0.85</v>
      </c>
      <c r="AE37" s="5"/>
      <c r="AF37" s="6">
        <f t="shared" si="3"/>
        <v>-1</v>
      </c>
      <c r="AG37" s="5"/>
      <c r="AH37" s="6">
        <f t="shared" si="4"/>
        <v>-0.625</v>
      </c>
      <c r="AI37" s="5"/>
      <c r="AJ37" s="6">
        <f t="shared" si="5"/>
        <v>0</v>
      </c>
      <c r="AK37" s="5"/>
      <c r="AL37" s="6">
        <f t="shared" si="6"/>
        <v>-0.77272727272727271</v>
      </c>
      <c r="AM37" s="34"/>
      <c r="AO37">
        <f t="shared" si="1"/>
        <v>-1</v>
      </c>
      <c r="AP37">
        <f t="shared" si="2"/>
        <v>1.2034729358976115</v>
      </c>
    </row>
    <row r="38" spans="1:46">
      <c r="A38" s="2">
        <v>37</v>
      </c>
      <c r="B38" s="4">
        <v>-2</v>
      </c>
      <c r="C38" s="112">
        <v>-2</v>
      </c>
      <c r="D38" s="4">
        <v>-2</v>
      </c>
      <c r="E38" s="4">
        <v>-3</v>
      </c>
      <c r="F38" s="112"/>
      <c r="G38" s="4">
        <v>-2</v>
      </c>
      <c r="H38" s="4">
        <v>0</v>
      </c>
      <c r="I38" s="4">
        <v>0</v>
      </c>
      <c r="J38" s="4">
        <v>-2</v>
      </c>
      <c r="K38" s="112"/>
      <c r="L38" s="4">
        <v>-3</v>
      </c>
      <c r="M38" s="4">
        <v>1</v>
      </c>
      <c r="N38" s="117"/>
      <c r="O38" s="118"/>
      <c r="P38" s="4">
        <v>-2</v>
      </c>
      <c r="Q38" s="110">
        <v>0</v>
      </c>
      <c r="R38" s="4">
        <v>-1</v>
      </c>
      <c r="S38" s="4">
        <v>0</v>
      </c>
      <c r="T38" s="4">
        <v>-1</v>
      </c>
      <c r="U38" s="4">
        <v>-1</v>
      </c>
      <c r="V38" s="4">
        <v>0</v>
      </c>
      <c r="W38" s="4">
        <v>-1</v>
      </c>
      <c r="X38" s="4">
        <v>1</v>
      </c>
      <c r="Y38" s="4">
        <v>0</v>
      </c>
      <c r="Z38" s="112">
        <v>1</v>
      </c>
      <c r="AA38" s="4">
        <v>-1</v>
      </c>
      <c r="AB38" s="112"/>
      <c r="AC38" s="89"/>
      <c r="AD38" s="35">
        <f t="shared" si="0"/>
        <v>-1</v>
      </c>
      <c r="AE38" s="5"/>
      <c r="AF38" s="6">
        <f t="shared" si="3"/>
        <v>-1.4166666666666667</v>
      </c>
      <c r="AG38" s="5"/>
      <c r="AH38" s="6">
        <f t="shared" si="4"/>
        <v>-0.375</v>
      </c>
      <c r="AI38" s="5"/>
      <c r="AJ38" s="6">
        <f t="shared" si="5"/>
        <v>0</v>
      </c>
      <c r="AK38" s="5"/>
      <c r="AL38" s="6">
        <f t="shared" si="6"/>
        <v>-0.90909090909090906</v>
      </c>
      <c r="AM38" s="34"/>
      <c r="AO38">
        <f t="shared" si="1"/>
        <v>-1</v>
      </c>
      <c r="AP38">
        <f t="shared" si="2"/>
        <v>1.2026142323020867</v>
      </c>
    </row>
    <row r="39" spans="1:46" ht="15.75" thickBot="1">
      <c r="A39" s="2">
        <v>38</v>
      </c>
      <c r="B39" s="4">
        <v>-3</v>
      </c>
      <c r="C39" s="113">
        <v>-1</v>
      </c>
      <c r="D39" s="4">
        <v>0</v>
      </c>
      <c r="E39" s="4">
        <v>-2</v>
      </c>
      <c r="F39" s="113"/>
      <c r="G39" s="4">
        <v>-2</v>
      </c>
      <c r="H39" s="4">
        <v>1</v>
      </c>
      <c r="I39" s="4">
        <v>-1</v>
      </c>
      <c r="J39" s="4">
        <v>-1</v>
      </c>
      <c r="K39" s="113"/>
      <c r="L39" s="4">
        <v>-3</v>
      </c>
      <c r="M39" s="4">
        <v>1</v>
      </c>
      <c r="N39" s="119"/>
      <c r="O39" s="120"/>
      <c r="P39" s="4">
        <v>-2</v>
      </c>
      <c r="Q39" s="121">
        <v>1</v>
      </c>
      <c r="R39" s="4">
        <v>-3</v>
      </c>
      <c r="S39" s="4">
        <v>1</v>
      </c>
      <c r="T39" s="4">
        <v>-1</v>
      </c>
      <c r="U39" s="4">
        <v>1</v>
      </c>
      <c r="V39" s="4">
        <v>0</v>
      </c>
      <c r="W39" s="4">
        <v>-1</v>
      </c>
      <c r="X39" s="4">
        <v>-1</v>
      </c>
      <c r="Y39" s="4">
        <v>2</v>
      </c>
      <c r="Z39" s="113">
        <v>2</v>
      </c>
      <c r="AA39" s="4">
        <v>0</v>
      </c>
      <c r="AB39" s="113"/>
      <c r="AC39" s="89"/>
      <c r="AD39" s="35">
        <f t="shared" si="0"/>
        <v>-0.7</v>
      </c>
      <c r="AE39" s="5">
        <f>AVERAGE(AD33:AD39)</f>
        <v>-0.24285714285714285</v>
      </c>
      <c r="AF39" s="6">
        <f t="shared" si="3"/>
        <v>-1</v>
      </c>
      <c r="AG39" s="5">
        <f>AVERAGE(AF33:AF39)</f>
        <v>-0.5</v>
      </c>
      <c r="AH39" s="6">
        <f t="shared" si="4"/>
        <v>-0.25</v>
      </c>
      <c r="AI39" s="5">
        <f>AVERAGE(AH33:AH39)</f>
        <v>0.14285714285714285</v>
      </c>
      <c r="AJ39" s="6">
        <f t="shared" si="5"/>
        <v>1</v>
      </c>
      <c r="AK39" s="5">
        <f>AVERAGE(AJ33:AJ39)</f>
        <v>1.2142857142857142</v>
      </c>
      <c r="AL39" s="6">
        <f t="shared" si="6"/>
        <v>-0.54545454545454541</v>
      </c>
      <c r="AM39" s="34">
        <f>AVERAGE(AL33:AL39)</f>
        <v>-0.11038961038961037</v>
      </c>
      <c r="AN39" s="36"/>
      <c r="AO39" s="1">
        <f t="shared" si="1"/>
        <v>-1</v>
      </c>
      <c r="AP39">
        <f t="shared" si="2"/>
        <v>1.5293276219327929</v>
      </c>
      <c r="AQ39" s="1"/>
      <c r="AR39" s="68">
        <f>AVERAGE(AO33:AO39)</f>
        <v>0</v>
      </c>
      <c r="AS39" s="69">
        <f>AVERAGE(AP33:AP39)</f>
        <v>1.2247033550733641</v>
      </c>
      <c r="AT39" s="1"/>
    </row>
    <row r="40" spans="1:46">
      <c r="A40" s="70" t="s">
        <v>85</v>
      </c>
      <c r="B40" s="70">
        <f>AVERAGE(B5:B39)</f>
        <v>-0.8571428571428571</v>
      </c>
      <c r="C40" s="70">
        <f t="shared" ref="C40:S40" si="7">AVERAGE(C5:C39)</f>
        <v>-0.37142857142857144</v>
      </c>
      <c r="D40" s="70">
        <f t="shared" si="7"/>
        <v>0.22857142857142856</v>
      </c>
      <c r="E40" s="70">
        <f t="shared" si="7"/>
        <v>-0.54285714285714282</v>
      </c>
      <c r="F40" s="70"/>
      <c r="G40" s="70">
        <f t="shared" si="7"/>
        <v>-0.31428571428571428</v>
      </c>
      <c r="H40" s="70">
        <f t="shared" si="7"/>
        <v>0.65714285714285714</v>
      </c>
      <c r="I40" s="70">
        <f t="shared" si="7"/>
        <v>-0.77142857142857146</v>
      </c>
      <c r="J40" s="70">
        <f t="shared" si="7"/>
        <v>-0.2857142857142857</v>
      </c>
      <c r="K40" s="70"/>
      <c r="L40" s="70">
        <f t="shared" ref="L40" si="8">AVERAGE(L5:L39)</f>
        <v>-0.48571428571428571</v>
      </c>
      <c r="M40" s="70">
        <f t="shared" ref="M40" si="9">AVERAGE(M5:M39)</f>
        <v>0.97058823529411764</v>
      </c>
      <c r="N40" s="70"/>
      <c r="O40" s="70"/>
      <c r="P40" s="70">
        <f t="shared" si="7"/>
        <v>5.7142857142857141E-2</v>
      </c>
      <c r="Q40" s="70">
        <f t="shared" si="7"/>
        <v>5.7142857142857141E-2</v>
      </c>
      <c r="R40" s="70">
        <f t="shared" si="7"/>
        <v>2.8571428571428571E-2</v>
      </c>
      <c r="S40" s="70">
        <f t="shared" si="7"/>
        <v>-2.8571428571428571E-2</v>
      </c>
      <c r="T40" s="70">
        <f>AVERAGE(T5:T39)</f>
        <v>0.45714285714285713</v>
      </c>
      <c r="U40" s="70">
        <f t="shared" ref="U40" si="10">AVERAGE(U5:U39)</f>
        <v>0.6</v>
      </c>
      <c r="V40" s="70">
        <f t="shared" ref="V40" si="11">AVERAGE(V5:V39)</f>
        <v>0.42857142857142855</v>
      </c>
      <c r="W40" s="70">
        <f t="shared" ref="W40" si="12">AVERAGE(W5:W39)</f>
        <v>0.11428571428571428</v>
      </c>
      <c r="X40" s="70">
        <f t="shared" ref="X40" si="13">AVERAGE(X5:X39)</f>
        <v>5.7142857142857141E-2</v>
      </c>
      <c r="Y40" s="70">
        <f t="shared" ref="Y40" si="14">AVERAGE(Y5:Y39)</f>
        <v>0.82857142857142863</v>
      </c>
      <c r="Z40" s="70">
        <f t="shared" ref="Z40" si="15">AVERAGE(Z5:Z39)</f>
        <v>1.088235294117647</v>
      </c>
      <c r="AA40" s="70">
        <f>AVERAGE(AA5:AA39)</f>
        <v>0.94117647058823528</v>
      </c>
      <c r="AB40" s="70"/>
      <c r="AC40" s="10"/>
      <c r="AD40" s="35"/>
      <c r="AE40" s="5"/>
      <c r="AF40" s="6"/>
      <c r="AG40" s="5"/>
      <c r="AH40" s="6"/>
      <c r="AI40" s="5"/>
      <c r="AJ40" s="6"/>
      <c r="AK40" s="5"/>
      <c r="AL40" s="6"/>
      <c r="AM40" s="34"/>
    </row>
    <row r="41" spans="1:46">
      <c r="A41" s="71" t="s">
        <v>86</v>
      </c>
      <c r="B41" s="71">
        <f t="shared" ref="B41:AB41" si="16">STDEVP(B5:B39)</f>
        <v>1.2681337726384083</v>
      </c>
      <c r="C41" s="71">
        <f t="shared" si="16"/>
        <v>0.83103083269994205</v>
      </c>
      <c r="D41" s="71">
        <f t="shared" si="16"/>
        <v>1.4557416231836569</v>
      </c>
      <c r="E41" s="71">
        <f t="shared" si="16"/>
        <v>1.7783275793823354</v>
      </c>
      <c r="F41" s="71"/>
      <c r="G41" s="71">
        <f t="shared" si="16"/>
        <v>1.3684491445517768</v>
      </c>
      <c r="H41" s="71">
        <f t="shared" si="16"/>
        <v>1.5107776075888326</v>
      </c>
      <c r="I41" s="71">
        <f t="shared" si="16"/>
        <v>1.5322385917476484</v>
      </c>
      <c r="J41" s="71">
        <f t="shared" si="16"/>
        <v>1.3850513878332369</v>
      </c>
      <c r="K41" s="71"/>
      <c r="L41" s="71">
        <f t="shared" si="16"/>
        <v>1.7299286289394975</v>
      </c>
      <c r="M41" s="71">
        <f t="shared" si="16"/>
        <v>1.3169772457198889</v>
      </c>
      <c r="N41" s="71"/>
      <c r="O41" s="71"/>
      <c r="P41" s="71">
        <f t="shared" si="16"/>
        <v>1.1938618523300675</v>
      </c>
      <c r="Q41" s="71">
        <f t="shared" si="16"/>
        <v>1.0939536982329512</v>
      </c>
      <c r="R41" s="71">
        <f t="shared" si="16"/>
        <v>1.5763559113295682</v>
      </c>
      <c r="S41" s="71">
        <f t="shared" si="16"/>
        <v>1.2532406971120749</v>
      </c>
      <c r="T41" s="71">
        <f t="shared" si="16"/>
        <v>1.441088024333542</v>
      </c>
      <c r="U41" s="71">
        <f t="shared" si="16"/>
        <v>1.6767315144138526</v>
      </c>
      <c r="V41" s="71">
        <f t="shared" si="16"/>
        <v>1.4399546478119032</v>
      </c>
      <c r="W41" s="71">
        <f t="shared" si="16"/>
        <v>1.6864405215284235</v>
      </c>
      <c r="X41" s="71">
        <f t="shared" si="16"/>
        <v>1.3926922979375931</v>
      </c>
      <c r="Y41" s="71">
        <f t="shared" si="16"/>
        <v>1.4439175735420888</v>
      </c>
      <c r="Z41" s="71">
        <f t="shared" si="16"/>
        <v>1.0673674889190621</v>
      </c>
      <c r="AA41" s="71">
        <f t="shared" si="16"/>
        <v>1.6616996343324157</v>
      </c>
      <c r="AB41" s="71"/>
      <c r="AD41" s="36">
        <f>AVERAGE(AD5:AD39)</f>
        <v>3.92481203007519E-2</v>
      </c>
      <c r="AE41" s="1"/>
      <c r="AF41" s="7">
        <f>AVERAGE(AF5:AF39)</f>
        <v>-0.14220779220779223</v>
      </c>
      <c r="AG41" s="1"/>
      <c r="AH41" s="7">
        <f>AVERAGE(AH5:AH39)</f>
        <v>0.31071428571428572</v>
      </c>
      <c r="AI41" s="1"/>
      <c r="AJ41" s="7">
        <f>AVERAGE(AJ5,AJ7:AJ39)</f>
        <v>1.0147058823529411</v>
      </c>
      <c r="AK41" s="1"/>
      <c r="AL41" s="7">
        <f>AVERAGE(AL5:AL39)</f>
        <v>0.11957946815089666</v>
      </c>
      <c r="AM41" s="37"/>
    </row>
    <row r="42" spans="1:46">
      <c r="A42" s="71" t="s">
        <v>87</v>
      </c>
      <c r="B42" s="71">
        <f>QUARTILE(B5:B39,1)</f>
        <v>-1.5</v>
      </c>
      <c r="C42" s="71"/>
      <c r="D42" s="72" t="s">
        <v>95</v>
      </c>
      <c r="E42" s="72"/>
      <c r="F42" s="71"/>
      <c r="G42" s="72" t="s">
        <v>95</v>
      </c>
      <c r="H42" s="72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5"/>
      <c r="AI42" s="5"/>
      <c r="AJ42" s="5"/>
      <c r="AK42" s="5"/>
      <c r="AL42" s="5"/>
      <c r="AM42" s="5"/>
    </row>
    <row r="43" spans="1:46">
      <c r="A43" s="71" t="s">
        <v>88</v>
      </c>
      <c r="B43" s="71">
        <f>QUARTILE(B5:B39,3)</f>
        <v>0</v>
      </c>
      <c r="C43" s="71"/>
      <c r="D43" s="72" t="s">
        <v>87</v>
      </c>
      <c r="E43" s="72">
        <f>QUARTILE(B40:AB40,1)</f>
        <v>-0.30714285714285716</v>
      </c>
      <c r="F43" s="71"/>
      <c r="G43" s="72" t="s">
        <v>87</v>
      </c>
      <c r="H43" s="72">
        <f>QUARTILE(B41:AB41,1)</f>
        <v>1.2803446409087784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46">
      <c r="A44" s="71" t="s">
        <v>89</v>
      </c>
      <c r="B44" s="71">
        <f>B42-B43</f>
        <v>-1.5</v>
      </c>
      <c r="C44" s="71"/>
      <c r="D44" s="72" t="s">
        <v>88</v>
      </c>
      <c r="E44" s="72">
        <f>QUARTILE(B40:AB40,3)</f>
        <v>0.56428571428571428</v>
      </c>
      <c r="F44" s="71"/>
      <c r="G44" s="72" t="s">
        <v>88</v>
      </c>
      <c r="H44" s="72">
        <f>QUARTILE(B41:AB41,3)</f>
        <v>1.5653265814340882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46">
      <c r="A45" s="71" t="s">
        <v>90</v>
      </c>
      <c r="B45" s="71">
        <f>MEDIAN(B5:B39)</f>
        <v>-1</v>
      </c>
      <c r="C45" s="71"/>
      <c r="D45" s="72" t="s">
        <v>89</v>
      </c>
      <c r="E45" s="72">
        <f>E43-E44</f>
        <v>-0.87142857142857144</v>
      </c>
      <c r="F45" s="71"/>
      <c r="G45" s="72" t="s">
        <v>89</v>
      </c>
      <c r="H45" s="72">
        <f>H43-H44</f>
        <v>-0.28498194052530978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46">
      <c r="A46" s="71" t="s">
        <v>91</v>
      </c>
      <c r="B46" s="71">
        <f>B43+(1.5*B44)</f>
        <v>-2.25</v>
      </c>
      <c r="C46" s="71"/>
      <c r="D46" s="73" t="s">
        <v>91</v>
      </c>
      <c r="E46" s="72">
        <f>E44+1.5*E45</f>
        <v>-0.74285714285714288</v>
      </c>
      <c r="F46" s="71"/>
      <c r="G46" s="73" t="s">
        <v>91</v>
      </c>
      <c r="H46" s="72">
        <f>H44+1.5*H45</f>
        <v>1.1378536706461235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46">
      <c r="A47" s="71" t="s">
        <v>92</v>
      </c>
      <c r="B47" s="71">
        <f>B43+(3*B44)</f>
        <v>-4.5</v>
      </c>
      <c r="C47" s="71"/>
      <c r="D47" s="73" t="s">
        <v>92</v>
      </c>
      <c r="E47" s="72">
        <f>E43+3*E45</f>
        <v>-2.9214285714285717</v>
      </c>
      <c r="F47" s="71"/>
      <c r="G47" s="73" t="s">
        <v>92</v>
      </c>
      <c r="H47" s="72">
        <f>H43+3*H45</f>
        <v>0.42539881933284907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46">
      <c r="A48" s="71" t="s">
        <v>93</v>
      </c>
      <c r="B48" s="71"/>
      <c r="C48" s="71"/>
      <c r="D48" s="73" t="s">
        <v>93</v>
      </c>
      <c r="E48" s="72">
        <f>E43-1.5*E45</f>
        <v>1</v>
      </c>
      <c r="F48" s="71"/>
      <c r="G48" s="73" t="s">
        <v>93</v>
      </c>
      <c r="H48" s="72">
        <f>H43-1.5*H45</f>
        <v>1.7078175516967431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49">
      <c r="A49" s="71" t="s">
        <v>94</v>
      </c>
      <c r="B49" s="71"/>
      <c r="C49" s="71"/>
      <c r="D49" s="73" t="s">
        <v>94</v>
      </c>
      <c r="E49" s="72">
        <f>E43-3*E45</f>
        <v>2.3071428571428569</v>
      </c>
      <c r="F49" s="71"/>
      <c r="G49" s="73" t="s">
        <v>94</v>
      </c>
      <c r="H49" s="72">
        <f>H43-3*H45</f>
        <v>2.1352904624847078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49">
      <c r="A50" s="55"/>
      <c r="B50" s="97" t="s">
        <v>8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8"/>
      <c r="R50" s="104" t="s">
        <v>9</v>
      </c>
      <c r="S50" s="105"/>
      <c r="T50" s="105"/>
      <c r="U50" s="105"/>
      <c r="V50" s="105"/>
      <c r="W50" s="105"/>
      <c r="X50" s="105"/>
      <c r="Y50" s="106"/>
      <c r="Z50" s="85" t="s">
        <v>5</v>
      </c>
      <c r="AA50" s="86"/>
      <c r="AB50" s="87"/>
      <c r="AC50" s="9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ht="15.75" thickBot="1">
      <c r="A51" s="54" t="s">
        <v>21</v>
      </c>
      <c r="B51" s="107" t="s">
        <v>3</v>
      </c>
      <c r="C51" s="74"/>
      <c r="D51" s="74"/>
      <c r="E51" s="74"/>
      <c r="F51" s="74" t="s">
        <v>3</v>
      </c>
      <c r="G51" s="74"/>
      <c r="H51" s="74"/>
      <c r="I51" s="74"/>
      <c r="J51" s="74" t="s">
        <v>3</v>
      </c>
      <c r="K51" s="74"/>
      <c r="L51" s="74"/>
      <c r="M51" s="74"/>
      <c r="N51" s="74" t="s">
        <v>3</v>
      </c>
      <c r="O51" s="74"/>
      <c r="P51" s="74"/>
      <c r="Q51" s="74"/>
      <c r="R51" s="74" t="s">
        <v>3</v>
      </c>
      <c r="S51" s="74"/>
      <c r="T51" s="74"/>
      <c r="U51" s="74"/>
      <c r="V51" s="74" t="s">
        <v>3</v>
      </c>
      <c r="W51" s="74"/>
      <c r="X51" s="74"/>
      <c r="Y51" s="74"/>
      <c r="Z51" s="74" t="s">
        <v>3</v>
      </c>
      <c r="AA51" s="74"/>
      <c r="AB51" s="74"/>
      <c r="AC51" s="74"/>
      <c r="AD51" s="74" t="s">
        <v>3</v>
      </c>
      <c r="AE51" s="74"/>
      <c r="AF51" s="74"/>
      <c r="AG51" s="74"/>
      <c r="AH51" s="74">
        <v>1</v>
      </c>
      <c r="AI51" s="74"/>
      <c r="AJ51" s="74"/>
      <c r="AK51" s="74"/>
      <c r="AL51" s="74">
        <v>0</v>
      </c>
      <c r="AM51" s="74"/>
      <c r="AN51" s="74"/>
      <c r="AO51" s="74"/>
      <c r="AP51" s="74">
        <v>3</v>
      </c>
      <c r="AQ51" s="74"/>
      <c r="AR51" s="74"/>
      <c r="AS51" s="74"/>
      <c r="AT51" s="74">
        <v>3</v>
      </c>
      <c r="AU51" s="74"/>
      <c r="AV51" s="74"/>
      <c r="AW51" s="74"/>
    </row>
    <row r="52" spans="1:49" ht="15.75" thickBot="1">
      <c r="A52" s="5"/>
      <c r="B52" s="99" t="s">
        <v>22</v>
      </c>
      <c r="C52" s="100"/>
      <c r="D52" s="101" t="s">
        <v>23</v>
      </c>
      <c r="E52" s="101"/>
      <c r="F52" s="102" t="s">
        <v>24</v>
      </c>
      <c r="G52" s="102"/>
      <c r="H52" s="103" t="s">
        <v>25</v>
      </c>
      <c r="I52" s="103"/>
      <c r="J52" s="75" t="s">
        <v>69</v>
      </c>
      <c r="K52" s="75"/>
      <c r="L52" s="76"/>
      <c r="M52" s="32"/>
      <c r="AW52" s="2"/>
    </row>
    <row r="53" spans="1:49">
      <c r="A53" s="56" t="s">
        <v>71</v>
      </c>
      <c r="J53" s="5"/>
      <c r="M53" s="5"/>
      <c r="AW53" s="2"/>
    </row>
    <row r="54" spans="1:49">
      <c r="A54" s="13">
        <v>5</v>
      </c>
      <c r="B54" s="5" t="s">
        <v>26</v>
      </c>
      <c r="C54" s="5"/>
      <c r="D54" s="5"/>
      <c r="E54" s="2"/>
      <c r="F54" t="s">
        <v>26</v>
      </c>
      <c r="H54" s="5"/>
      <c r="I54" s="2"/>
      <c r="J54" t="s">
        <v>26</v>
      </c>
      <c r="L54" s="5" t="s">
        <v>26</v>
      </c>
      <c r="M54" s="2"/>
      <c r="N54" t="s">
        <v>26</v>
      </c>
      <c r="P54" s="5" t="s">
        <v>26</v>
      </c>
      <c r="Q54" s="2"/>
      <c r="R54" t="s">
        <v>26</v>
      </c>
      <c r="T54" s="5"/>
      <c r="U54" s="2"/>
      <c r="V54" t="s">
        <v>26</v>
      </c>
      <c r="X54" s="5"/>
      <c r="Y54" s="2"/>
      <c r="Z54" t="s">
        <v>26</v>
      </c>
      <c r="AB54" s="5" t="s">
        <v>28</v>
      </c>
      <c r="AC54" s="2"/>
      <c r="AD54" t="s">
        <v>26</v>
      </c>
      <c r="AF54" s="5" t="s">
        <v>28</v>
      </c>
      <c r="AG54" s="2"/>
      <c r="AH54" t="s">
        <v>26</v>
      </c>
      <c r="AJ54" s="5" t="s">
        <v>26</v>
      </c>
      <c r="AK54" s="2"/>
      <c r="AM54" t="s">
        <v>28</v>
      </c>
      <c r="AN54" s="5" t="s">
        <v>26</v>
      </c>
      <c r="AO54" s="2"/>
      <c r="AQ54" t="s">
        <v>26</v>
      </c>
      <c r="AR54" s="5"/>
      <c r="AS54" s="2"/>
      <c r="AT54" t="s">
        <v>26</v>
      </c>
      <c r="AV54" s="5"/>
      <c r="AW54" s="2" t="s">
        <v>26</v>
      </c>
    </row>
    <row r="55" spans="1:49">
      <c r="A55" s="13">
        <v>10</v>
      </c>
      <c r="B55" s="5" t="s">
        <v>26</v>
      </c>
      <c r="C55" s="5"/>
      <c r="D55" s="5"/>
      <c r="E55" s="2"/>
      <c r="F55" t="s">
        <v>26</v>
      </c>
      <c r="G55" s="12"/>
      <c r="H55" s="5"/>
      <c r="I55" s="2"/>
      <c r="J55" t="s">
        <v>26</v>
      </c>
      <c r="L55" s="5"/>
      <c r="M55" s="2"/>
      <c r="N55" t="s">
        <v>26</v>
      </c>
      <c r="P55" s="5"/>
      <c r="Q55" s="2"/>
      <c r="S55" t="s">
        <v>26</v>
      </c>
      <c r="T55" s="5"/>
      <c r="U55" s="2"/>
      <c r="W55" t="s">
        <v>36</v>
      </c>
      <c r="X55" s="5"/>
      <c r="Y55" s="2"/>
      <c r="AA55" t="s">
        <v>29</v>
      </c>
      <c r="AB55" s="5" t="s">
        <v>29</v>
      </c>
      <c r="AC55" s="2"/>
      <c r="AE55" t="s">
        <v>26</v>
      </c>
      <c r="AF55" s="5" t="s">
        <v>29</v>
      </c>
      <c r="AG55" s="2"/>
      <c r="AH55" t="s">
        <v>26</v>
      </c>
      <c r="AI55" t="s">
        <v>28</v>
      </c>
      <c r="AJ55" s="5"/>
      <c r="AK55" s="2"/>
      <c r="AM55" t="s">
        <v>28</v>
      </c>
      <c r="AN55" s="5"/>
      <c r="AO55" s="2"/>
      <c r="AQ55" t="s">
        <v>27</v>
      </c>
      <c r="AR55" s="5"/>
      <c r="AS55" s="2"/>
      <c r="AU55" t="s">
        <v>28</v>
      </c>
      <c r="AV55" s="5"/>
      <c r="AW55" s="2"/>
    </row>
    <row r="56" spans="1:49">
      <c r="A56" s="13">
        <v>15</v>
      </c>
      <c r="B56" s="5"/>
      <c r="C56" s="5" t="s">
        <v>27</v>
      </c>
      <c r="D56" s="5"/>
      <c r="E56" s="2"/>
      <c r="F56" t="s">
        <v>27</v>
      </c>
      <c r="H56" s="5"/>
      <c r="I56" s="2"/>
      <c r="J56" t="s">
        <v>26</v>
      </c>
      <c r="L56" s="5"/>
      <c r="M56" s="2"/>
      <c r="P56" s="5" t="s">
        <v>26</v>
      </c>
      <c r="Q56" s="2"/>
      <c r="S56" t="s">
        <v>28</v>
      </c>
      <c r="T56" s="5"/>
      <c r="U56" s="2"/>
      <c r="W56" t="s">
        <v>28</v>
      </c>
      <c r="X56" s="5"/>
      <c r="Y56" s="2"/>
      <c r="Z56" t="s">
        <v>29</v>
      </c>
      <c r="AA56" t="s">
        <v>28</v>
      </c>
      <c r="AB56" s="5"/>
      <c r="AC56" s="2"/>
      <c r="AD56" t="s">
        <v>29</v>
      </c>
      <c r="AE56" t="s">
        <v>28</v>
      </c>
      <c r="AF56" s="5"/>
      <c r="AG56" s="2"/>
      <c r="AH56" t="s">
        <v>26</v>
      </c>
      <c r="AI56" t="s">
        <v>28</v>
      </c>
      <c r="AJ56" s="5"/>
      <c r="AK56" s="2"/>
      <c r="AL56" t="s">
        <v>26</v>
      </c>
      <c r="AN56" s="5" t="s">
        <v>26</v>
      </c>
      <c r="AO56" s="2"/>
      <c r="AQ56" t="s">
        <v>36</v>
      </c>
      <c r="AR56" s="5"/>
      <c r="AS56" s="2"/>
      <c r="AU56" t="s">
        <v>28</v>
      </c>
      <c r="AV56" s="5"/>
      <c r="AW56" s="2"/>
    </row>
    <row r="57" spans="1:49">
      <c r="A57" s="13">
        <v>20</v>
      </c>
      <c r="B57" s="5"/>
      <c r="C57" s="5" t="s">
        <v>33</v>
      </c>
      <c r="D57" s="5"/>
      <c r="E57" s="2"/>
      <c r="G57" t="s">
        <v>28</v>
      </c>
      <c r="H57" s="5"/>
      <c r="I57" s="2"/>
      <c r="K57" t="s">
        <v>28</v>
      </c>
      <c r="L57" s="5"/>
      <c r="M57" s="2"/>
      <c r="P57" s="5" t="s">
        <v>26</v>
      </c>
      <c r="Q57" s="2"/>
      <c r="S57" t="s">
        <v>28</v>
      </c>
      <c r="T57" s="5"/>
      <c r="U57" s="2"/>
      <c r="W57" t="s">
        <v>29</v>
      </c>
      <c r="X57" s="5"/>
      <c r="Y57" s="2"/>
      <c r="AA57" t="s">
        <v>28</v>
      </c>
      <c r="AB57" s="5"/>
      <c r="AC57" s="2"/>
      <c r="AE57" t="s">
        <v>28</v>
      </c>
      <c r="AF57" s="5"/>
      <c r="AG57" s="2"/>
      <c r="AI57" t="s">
        <v>26</v>
      </c>
      <c r="AJ57" s="5"/>
      <c r="AK57" s="2"/>
      <c r="AN57" s="5" t="s">
        <v>28</v>
      </c>
      <c r="AO57" s="2"/>
      <c r="AQ57" t="s">
        <v>36</v>
      </c>
      <c r="AR57" s="5"/>
      <c r="AS57" s="2"/>
      <c r="AU57" t="s">
        <v>28</v>
      </c>
      <c r="AV57" s="5"/>
      <c r="AW57" s="2" t="s">
        <v>26</v>
      </c>
    </row>
    <row r="58" spans="1:49">
      <c r="A58" s="13">
        <v>25</v>
      </c>
      <c r="B58" s="5"/>
      <c r="C58" s="5" t="s">
        <v>34</v>
      </c>
      <c r="D58" s="5"/>
      <c r="E58" s="2"/>
      <c r="G58" t="s">
        <v>34</v>
      </c>
      <c r="H58" s="5"/>
      <c r="I58" s="2"/>
      <c r="K58" t="s">
        <v>26</v>
      </c>
      <c r="L58" s="5"/>
      <c r="M58" s="2"/>
      <c r="N58" t="s">
        <v>26</v>
      </c>
      <c r="P58" s="5"/>
      <c r="Q58" s="2"/>
      <c r="S58" t="s">
        <v>28</v>
      </c>
      <c r="T58" s="5"/>
      <c r="U58" s="2"/>
      <c r="W58" t="s">
        <v>36</v>
      </c>
      <c r="X58" s="5"/>
      <c r="Y58" s="2"/>
      <c r="AA58" t="s">
        <v>28</v>
      </c>
      <c r="AB58" s="5"/>
      <c r="AC58" s="2"/>
      <c r="AE58" t="s">
        <v>28</v>
      </c>
      <c r="AF58" s="5"/>
      <c r="AG58" s="2"/>
      <c r="AJ58" s="5" t="s">
        <v>28</v>
      </c>
      <c r="AK58" s="2"/>
      <c r="AM58" t="s">
        <v>26</v>
      </c>
      <c r="AN58" s="5"/>
      <c r="AO58" s="2"/>
      <c r="AR58" s="5" t="s">
        <v>27</v>
      </c>
      <c r="AS58" s="2"/>
      <c r="AV58" s="5" t="s">
        <v>28</v>
      </c>
      <c r="AW58" s="2"/>
    </row>
    <row r="59" spans="1:49">
      <c r="A59" s="13">
        <v>30</v>
      </c>
      <c r="B59" s="5"/>
      <c r="C59" s="5" t="s">
        <v>35</v>
      </c>
      <c r="D59" s="5"/>
      <c r="E59" s="2"/>
      <c r="G59" t="s">
        <v>35</v>
      </c>
      <c r="H59" s="5"/>
      <c r="I59" s="2"/>
      <c r="K59" t="s">
        <v>29</v>
      </c>
      <c r="L59" s="5"/>
      <c r="M59" s="2"/>
      <c r="O59" t="s">
        <v>28</v>
      </c>
      <c r="P59" s="4" t="s">
        <v>28</v>
      </c>
      <c r="Q59" s="2"/>
      <c r="T59" s="4" t="s">
        <v>29</v>
      </c>
      <c r="U59" s="2"/>
      <c r="W59" t="s">
        <v>36</v>
      </c>
      <c r="X59" s="4"/>
      <c r="Y59" s="2"/>
      <c r="AA59" t="s">
        <v>29</v>
      </c>
      <c r="AB59" s="4" t="s">
        <v>28</v>
      </c>
      <c r="AC59" s="2"/>
      <c r="AE59" t="s">
        <v>28</v>
      </c>
      <c r="AF59" s="4"/>
      <c r="AG59" s="2"/>
      <c r="AI59" t="s">
        <v>29</v>
      </c>
      <c r="AJ59" s="4" t="s">
        <v>29</v>
      </c>
      <c r="AK59" s="2"/>
      <c r="AL59" t="s">
        <v>26</v>
      </c>
      <c r="AN59" s="4"/>
      <c r="AO59" s="2"/>
      <c r="AP59" t="s">
        <v>27</v>
      </c>
      <c r="AR59" s="4"/>
      <c r="AS59" s="2"/>
      <c r="AV59" s="4" t="s">
        <v>29</v>
      </c>
      <c r="AW59" s="2"/>
    </row>
    <row r="60" spans="1:49">
      <c r="A60" s="13">
        <v>35</v>
      </c>
      <c r="B60" s="5"/>
      <c r="C60" s="5" t="s">
        <v>36</v>
      </c>
      <c r="D60" s="5"/>
      <c r="E60" s="2"/>
      <c r="H60" s="5" t="s">
        <v>27</v>
      </c>
      <c r="I60" s="2"/>
      <c r="K60" t="s">
        <v>26</v>
      </c>
      <c r="L60" s="5" t="s">
        <v>26</v>
      </c>
      <c r="M60" s="2"/>
      <c r="O60" t="s">
        <v>28</v>
      </c>
      <c r="P60" s="5"/>
      <c r="Q60" s="2"/>
      <c r="S60" t="s">
        <v>26</v>
      </c>
      <c r="T60" s="5"/>
      <c r="U60" s="2"/>
      <c r="X60" s="5" t="s">
        <v>28</v>
      </c>
      <c r="Y60" s="2"/>
      <c r="AA60" t="s">
        <v>26</v>
      </c>
      <c r="AB60" s="5"/>
      <c r="AC60" s="2"/>
      <c r="AE60" t="s">
        <v>26</v>
      </c>
      <c r="AF60" s="5"/>
      <c r="AG60" s="2"/>
      <c r="AH60" t="s">
        <v>26</v>
      </c>
      <c r="AJ60" s="5" t="s">
        <v>28</v>
      </c>
      <c r="AK60" s="2"/>
      <c r="AN60" s="5" t="s">
        <v>28</v>
      </c>
      <c r="AO60" s="2"/>
      <c r="AQ60" t="s">
        <v>34</v>
      </c>
      <c r="AR60" s="5"/>
      <c r="AS60" s="2"/>
      <c r="AT60" t="s">
        <v>26</v>
      </c>
      <c r="AV60" s="5" t="s">
        <v>28</v>
      </c>
      <c r="AW60" s="2"/>
    </row>
    <row r="61" spans="1:49">
      <c r="A61" s="13">
        <v>40</v>
      </c>
      <c r="B61" s="5"/>
      <c r="C61" s="5"/>
      <c r="D61" s="5" t="s">
        <v>36</v>
      </c>
      <c r="E61" s="2"/>
      <c r="G61" t="s">
        <v>34</v>
      </c>
      <c r="H61" s="5"/>
      <c r="I61" s="2"/>
      <c r="K61" t="s">
        <v>26</v>
      </c>
      <c r="L61" s="5"/>
      <c r="M61" s="2"/>
      <c r="O61" t="s">
        <v>28</v>
      </c>
      <c r="P61" s="4" t="s">
        <v>28</v>
      </c>
      <c r="Q61" s="2"/>
      <c r="S61" t="s">
        <v>35</v>
      </c>
      <c r="T61" s="4"/>
      <c r="U61" s="2"/>
      <c r="V61" t="s">
        <v>47</v>
      </c>
      <c r="W61" t="s">
        <v>47</v>
      </c>
      <c r="X61" s="4" t="s">
        <v>47</v>
      </c>
      <c r="Y61" s="2" t="s">
        <v>47</v>
      </c>
      <c r="AA61" t="s">
        <v>29</v>
      </c>
      <c r="AB61" s="4" t="s">
        <v>28</v>
      </c>
      <c r="AC61" s="2"/>
      <c r="AE61" t="s">
        <v>26</v>
      </c>
      <c r="AF61" s="4"/>
      <c r="AG61" s="2" t="s">
        <v>4</v>
      </c>
      <c r="AJ61" s="4" t="s">
        <v>26</v>
      </c>
      <c r="AK61" s="2"/>
      <c r="AN61" s="4"/>
      <c r="AO61" s="2" t="s">
        <v>4</v>
      </c>
      <c r="AR61" s="4" t="s">
        <v>34</v>
      </c>
      <c r="AS61" s="2"/>
      <c r="AU61" t="s">
        <v>29</v>
      </c>
      <c r="AV61" s="4"/>
      <c r="AW61" s="2"/>
    </row>
    <row r="62" spans="1:49">
      <c r="A62" s="13">
        <v>45</v>
      </c>
      <c r="B62" s="5"/>
      <c r="C62" s="5"/>
      <c r="D62" s="5" t="s">
        <v>28</v>
      </c>
      <c r="E62" s="2"/>
      <c r="G62" t="s">
        <v>28</v>
      </c>
      <c r="H62" s="5"/>
      <c r="I62" s="2"/>
      <c r="K62" t="s">
        <v>28</v>
      </c>
      <c r="L62" s="5"/>
      <c r="M62" s="2"/>
      <c r="P62" s="4" t="s">
        <v>28</v>
      </c>
      <c r="Q62" s="2"/>
      <c r="S62" t="s">
        <v>28</v>
      </c>
      <c r="T62" s="4" t="s">
        <v>28</v>
      </c>
      <c r="U62" s="2"/>
      <c r="W62" t="s">
        <v>29</v>
      </c>
      <c r="X62" s="4"/>
      <c r="Y62" s="2"/>
      <c r="AB62" s="4" t="s">
        <v>26</v>
      </c>
      <c r="AC62" s="2" t="s">
        <v>4</v>
      </c>
      <c r="AE62" t="s">
        <v>26</v>
      </c>
      <c r="AF62" s="4"/>
      <c r="AG62" s="2" t="s">
        <v>4</v>
      </c>
      <c r="AJ62" s="4"/>
      <c r="AK62" s="2" t="s">
        <v>4</v>
      </c>
      <c r="AL62" s="7"/>
      <c r="AM62" s="1" t="s">
        <v>26</v>
      </c>
      <c r="AN62" s="14"/>
      <c r="AO62" s="3" t="s">
        <v>4</v>
      </c>
      <c r="AP62" s="4" t="s">
        <v>27</v>
      </c>
      <c r="AR62" s="4" t="s">
        <v>28</v>
      </c>
      <c r="AS62" s="2"/>
      <c r="AV62" s="4" t="s">
        <v>28</v>
      </c>
      <c r="AW62" s="2" t="s">
        <v>26</v>
      </c>
    </row>
    <row r="63" spans="1:49">
      <c r="A63" s="13">
        <v>50</v>
      </c>
      <c r="B63" s="5"/>
      <c r="C63" s="5"/>
      <c r="D63" s="5" t="s">
        <v>36</v>
      </c>
      <c r="E63" s="2"/>
      <c r="H63" s="5" t="s">
        <v>36</v>
      </c>
      <c r="I63" s="2"/>
      <c r="J63" t="s">
        <v>47</v>
      </c>
      <c r="K63" t="s">
        <v>47</v>
      </c>
      <c r="L63" s="5" t="s">
        <v>47</v>
      </c>
      <c r="M63" s="2" t="s">
        <v>47</v>
      </c>
      <c r="P63" s="5"/>
      <c r="Q63" s="2" t="s">
        <v>4</v>
      </c>
      <c r="T63" s="5" t="s">
        <v>28</v>
      </c>
      <c r="U63" s="2"/>
      <c r="W63" t="s">
        <v>28</v>
      </c>
      <c r="X63" s="5"/>
      <c r="Y63" s="2"/>
      <c r="AA63" t="s">
        <v>28</v>
      </c>
      <c r="AB63" s="4" t="s">
        <v>28</v>
      </c>
      <c r="AC63" s="2"/>
      <c r="AE63" t="s">
        <v>26</v>
      </c>
      <c r="AF63" s="5" t="s">
        <v>28</v>
      </c>
      <c r="AG63" s="2"/>
      <c r="AI63" t="s">
        <v>26</v>
      </c>
      <c r="AJ63" s="4" t="s">
        <v>26</v>
      </c>
      <c r="AK63" s="2"/>
      <c r="AM63" t="s">
        <v>26</v>
      </c>
      <c r="AN63" s="5" t="s">
        <v>28</v>
      </c>
      <c r="AO63" s="2"/>
      <c r="AR63" s="4" t="s">
        <v>28</v>
      </c>
      <c r="AS63" s="2"/>
      <c r="AU63" t="s">
        <v>26</v>
      </c>
      <c r="AV63" s="4" t="s">
        <v>26</v>
      </c>
      <c r="AW63" s="2"/>
    </row>
    <row r="64" spans="1:49">
      <c r="A64" s="13">
        <v>55</v>
      </c>
      <c r="B64" s="5"/>
      <c r="C64" s="5"/>
      <c r="D64" s="5" t="s">
        <v>36</v>
      </c>
      <c r="E64" s="2"/>
      <c r="G64" t="s">
        <v>36</v>
      </c>
      <c r="H64" s="5"/>
      <c r="I64" s="2"/>
      <c r="J64" t="s">
        <v>47</v>
      </c>
      <c r="K64" t="s">
        <v>47</v>
      </c>
      <c r="L64" s="5" t="s">
        <v>47</v>
      </c>
      <c r="M64" s="2" t="s">
        <v>47</v>
      </c>
      <c r="N64" s="4" t="s">
        <v>47</v>
      </c>
      <c r="O64" s="4" t="s">
        <v>47</v>
      </c>
      <c r="P64" s="4" t="s">
        <v>47</v>
      </c>
      <c r="Q64" s="2" t="s">
        <v>47</v>
      </c>
      <c r="T64" s="4" t="s">
        <v>28</v>
      </c>
      <c r="U64" s="2"/>
      <c r="W64" t="s">
        <v>28</v>
      </c>
      <c r="X64" s="5"/>
      <c r="Y64" s="2"/>
      <c r="Z64" t="s">
        <v>26</v>
      </c>
      <c r="AA64" t="s">
        <v>28</v>
      </c>
      <c r="AB64" s="5"/>
      <c r="AC64" s="2"/>
      <c r="AE64" t="s">
        <v>29</v>
      </c>
      <c r="AF64" s="5"/>
      <c r="AG64" s="2" t="s">
        <v>4</v>
      </c>
      <c r="AH64" s="7"/>
      <c r="AI64" s="1"/>
      <c r="AJ64" s="14" t="s">
        <v>28</v>
      </c>
      <c r="AK64" s="3" t="s">
        <v>4</v>
      </c>
      <c r="AM64" t="s">
        <v>36</v>
      </c>
      <c r="AN64" s="5"/>
      <c r="AO64" s="2"/>
      <c r="AR64" s="4" t="s">
        <v>34</v>
      </c>
      <c r="AS64" s="2"/>
      <c r="AV64" s="4" t="s">
        <v>28</v>
      </c>
      <c r="AW64" s="2"/>
    </row>
    <row r="65" spans="1:49">
      <c r="A65" s="13">
        <v>60</v>
      </c>
      <c r="B65" s="5"/>
      <c r="C65" s="5" t="s">
        <v>29</v>
      </c>
      <c r="D65" s="5"/>
      <c r="E65" s="2"/>
      <c r="G65" t="s">
        <v>29</v>
      </c>
      <c r="H65" s="5"/>
      <c r="I65" s="2"/>
      <c r="L65" s="5" t="s">
        <v>28</v>
      </c>
      <c r="M65" s="2"/>
      <c r="N65" t="s">
        <v>47</v>
      </c>
      <c r="O65" t="s">
        <v>47</v>
      </c>
      <c r="P65" s="4" t="s">
        <v>47</v>
      </c>
      <c r="Q65" s="2" t="s">
        <v>47</v>
      </c>
      <c r="R65" s="7"/>
      <c r="S65" s="1"/>
      <c r="T65" s="14" t="s">
        <v>28</v>
      </c>
      <c r="U65" s="3" t="s">
        <v>4</v>
      </c>
      <c r="V65" s="7"/>
      <c r="W65" s="1"/>
      <c r="X65" s="1" t="s">
        <v>28</v>
      </c>
      <c r="Y65" s="3" t="s">
        <v>4</v>
      </c>
      <c r="Z65" s="5"/>
      <c r="AA65" s="5" t="s">
        <v>28</v>
      </c>
      <c r="AB65" s="5"/>
      <c r="AC65" s="2" t="s">
        <v>4</v>
      </c>
      <c r="AD65" s="5"/>
      <c r="AE65" s="5" t="s">
        <v>29</v>
      </c>
      <c r="AF65" s="5"/>
      <c r="AG65" s="2" t="s">
        <v>4</v>
      </c>
      <c r="AH65" s="5"/>
      <c r="AI65" s="5" t="s">
        <v>29</v>
      </c>
      <c r="AJ65" s="5"/>
      <c r="AK65" s="2"/>
      <c r="AL65" s="7"/>
      <c r="AM65" s="1" t="s">
        <v>36</v>
      </c>
      <c r="AN65" s="1"/>
      <c r="AO65" s="3" t="s">
        <v>4</v>
      </c>
      <c r="AP65" s="5"/>
      <c r="AQ65" s="5"/>
      <c r="AR65" s="4" t="s">
        <v>34</v>
      </c>
      <c r="AS65" s="2"/>
      <c r="AT65" s="5" t="s">
        <v>26</v>
      </c>
      <c r="AU65" s="5"/>
      <c r="AV65" s="5"/>
      <c r="AW65" s="2" t="s">
        <v>26</v>
      </c>
    </row>
    <row r="66" spans="1:49">
      <c r="A66" s="13">
        <v>65</v>
      </c>
      <c r="B66" s="5"/>
      <c r="C66" s="5" t="s">
        <v>28</v>
      </c>
      <c r="D66" s="5" t="s">
        <v>28</v>
      </c>
      <c r="E66" s="2"/>
      <c r="H66" s="5" t="s">
        <v>36</v>
      </c>
      <c r="I66" s="2"/>
      <c r="L66" s="5"/>
      <c r="M66" s="2" t="s">
        <v>4</v>
      </c>
      <c r="P66" s="5" t="s">
        <v>28</v>
      </c>
      <c r="Q66" s="2"/>
      <c r="S66" t="s">
        <v>26</v>
      </c>
      <c r="T66" s="5"/>
      <c r="U66" s="2"/>
      <c r="W66" s="4" t="s">
        <v>29</v>
      </c>
      <c r="X66" s="5"/>
      <c r="Y66" s="2"/>
      <c r="AA66" s="4" t="s">
        <v>28</v>
      </c>
      <c r="AB66" s="5"/>
      <c r="AC66" s="2" t="s">
        <v>4</v>
      </c>
      <c r="AD66" t="s">
        <v>26</v>
      </c>
      <c r="AE66" s="4" t="s">
        <v>29</v>
      </c>
      <c r="AF66" s="5"/>
      <c r="AG66" s="2" t="s">
        <v>4</v>
      </c>
      <c r="AI66" s="4" t="s">
        <v>28</v>
      </c>
      <c r="AJ66" s="5"/>
      <c r="AK66" s="2"/>
      <c r="AM66" s="4"/>
      <c r="AN66" s="5" t="s">
        <v>26</v>
      </c>
      <c r="AO66" s="2"/>
      <c r="AP66" t="s">
        <v>26</v>
      </c>
      <c r="AQ66" s="4"/>
      <c r="AR66" s="4" t="s">
        <v>34</v>
      </c>
      <c r="AS66" s="2"/>
      <c r="AT66" t="s">
        <v>26</v>
      </c>
      <c r="AU66" s="4"/>
      <c r="AV66" s="5"/>
      <c r="AW66" s="2"/>
    </row>
    <row r="67" spans="1:49">
      <c r="A67" s="13">
        <v>70</v>
      </c>
      <c r="B67" s="5"/>
      <c r="C67" s="5"/>
      <c r="D67" s="5" t="s">
        <v>29</v>
      </c>
      <c r="E67" s="2"/>
      <c r="H67" s="5" t="s">
        <v>29</v>
      </c>
      <c r="I67" s="2"/>
      <c r="L67" s="5"/>
      <c r="M67" s="2" t="s">
        <v>4</v>
      </c>
      <c r="O67" t="s">
        <v>28</v>
      </c>
      <c r="P67" s="5"/>
      <c r="Q67" s="2"/>
      <c r="S67" t="s">
        <v>28</v>
      </c>
      <c r="T67" s="5"/>
      <c r="U67" s="2"/>
      <c r="W67" s="4" t="s">
        <v>28</v>
      </c>
      <c r="X67" s="5"/>
      <c r="Y67" s="2"/>
      <c r="Z67" s="16" t="s">
        <v>29</v>
      </c>
      <c r="AA67" s="17"/>
      <c r="AB67" s="18"/>
      <c r="AC67" s="19"/>
      <c r="AD67" s="7" t="s">
        <v>29</v>
      </c>
      <c r="AE67" s="14"/>
      <c r="AF67" s="1"/>
      <c r="AG67" s="3" t="s">
        <v>4</v>
      </c>
      <c r="AI67" s="4" t="s">
        <v>28</v>
      </c>
      <c r="AJ67" s="5"/>
      <c r="AK67" s="2"/>
      <c r="AM67" s="4"/>
      <c r="AN67" s="5" t="s">
        <v>26</v>
      </c>
      <c r="AO67" s="2"/>
      <c r="AP67" s="16"/>
      <c r="AQ67" s="17"/>
      <c r="AR67" s="18"/>
      <c r="AS67" s="20" t="s">
        <v>4</v>
      </c>
      <c r="AT67" s="26" t="s">
        <v>47</v>
      </c>
      <c r="AU67" s="28" t="s">
        <v>47</v>
      </c>
      <c r="AV67" s="27" t="s">
        <v>47</v>
      </c>
      <c r="AW67" s="20" t="s">
        <v>47</v>
      </c>
    </row>
    <row r="68" spans="1:49">
      <c r="A68" s="13">
        <v>75</v>
      </c>
      <c r="B68" s="5"/>
      <c r="C68" s="5" t="s">
        <v>29</v>
      </c>
      <c r="D68" s="5" t="s">
        <v>29</v>
      </c>
      <c r="E68" s="2"/>
      <c r="H68" s="5" t="s">
        <v>28</v>
      </c>
      <c r="I68" s="2"/>
      <c r="J68" s="7"/>
      <c r="K68" s="1"/>
      <c r="L68" s="1"/>
      <c r="M68" s="3" t="s">
        <v>4</v>
      </c>
      <c r="P68" s="5"/>
      <c r="Q68" s="2" t="s">
        <v>4</v>
      </c>
      <c r="T68" s="4" t="s">
        <v>28</v>
      </c>
      <c r="U68" s="2"/>
      <c r="W68" s="4" t="s">
        <v>28</v>
      </c>
      <c r="X68" s="5"/>
      <c r="Y68" s="2"/>
      <c r="Z68" s="16"/>
      <c r="AA68" s="17" t="s">
        <v>29</v>
      </c>
      <c r="AB68" s="18"/>
      <c r="AC68" s="19" t="s">
        <v>4</v>
      </c>
      <c r="AE68" s="4"/>
      <c r="AF68" s="5" t="s">
        <v>28</v>
      </c>
      <c r="AG68" s="2"/>
      <c r="AI68" s="4" t="s">
        <v>26</v>
      </c>
      <c r="AJ68" s="5"/>
      <c r="AK68" s="2" t="s">
        <v>4</v>
      </c>
      <c r="AM68" s="4" t="s">
        <v>27</v>
      </c>
      <c r="AN68" s="5"/>
      <c r="AO68" s="2"/>
      <c r="AP68" s="21"/>
      <c r="AQ68" s="22"/>
      <c r="AR68" s="23"/>
      <c r="AS68" s="24" t="s">
        <v>4</v>
      </c>
      <c r="AT68" s="26"/>
      <c r="AU68" s="28"/>
      <c r="AV68" s="27" t="s">
        <v>28</v>
      </c>
      <c r="AW68" s="20"/>
    </row>
    <row r="69" spans="1:49">
      <c r="A69" s="13">
        <v>80</v>
      </c>
      <c r="B69" s="5"/>
      <c r="C69" s="5"/>
      <c r="D69" s="5" t="s">
        <v>28</v>
      </c>
      <c r="E69" s="2"/>
      <c r="H69" s="5" t="s">
        <v>28</v>
      </c>
      <c r="I69" s="2"/>
      <c r="L69" s="5" t="s">
        <v>26</v>
      </c>
      <c r="M69" s="2"/>
      <c r="P69" s="5" t="s">
        <v>29</v>
      </c>
      <c r="Q69" s="2" t="s">
        <v>4</v>
      </c>
      <c r="T69" s="4" t="s">
        <v>28</v>
      </c>
      <c r="U69" s="2"/>
      <c r="X69" s="5"/>
      <c r="Y69" s="2"/>
      <c r="Z69" s="16"/>
      <c r="AA69" s="16"/>
      <c r="AB69" s="18" t="s">
        <v>28</v>
      </c>
      <c r="AC69" s="19"/>
      <c r="AF69" s="5" t="s">
        <v>28</v>
      </c>
      <c r="AG69" s="2" t="s">
        <v>4</v>
      </c>
      <c r="AI69" s="4" t="s">
        <v>35</v>
      </c>
      <c r="AJ69" s="5"/>
      <c r="AK69" s="2"/>
      <c r="AM69" s="4" t="s">
        <v>29</v>
      </c>
      <c r="AN69" s="5"/>
      <c r="AO69" s="2"/>
      <c r="AP69" s="26"/>
      <c r="AQ69" s="26" t="s">
        <v>29</v>
      </c>
      <c r="AR69" s="27" t="s">
        <v>27</v>
      </c>
      <c r="AS69" s="20"/>
      <c r="AT69" s="26"/>
      <c r="AU69" s="26"/>
      <c r="AV69" s="27" t="s">
        <v>26</v>
      </c>
      <c r="AW69" s="20"/>
    </row>
    <row r="70" spans="1:49">
      <c r="A70" s="13">
        <v>85</v>
      </c>
      <c r="B70" s="5"/>
      <c r="C70" s="5"/>
      <c r="D70" s="5" t="s">
        <v>34</v>
      </c>
      <c r="E70" s="2"/>
      <c r="H70" s="5" t="s">
        <v>34</v>
      </c>
      <c r="I70" s="2"/>
      <c r="L70" s="5" t="s">
        <v>28</v>
      </c>
      <c r="M70" s="2"/>
      <c r="P70" s="5"/>
      <c r="Q70" s="2" t="s">
        <v>4</v>
      </c>
      <c r="S70" t="s">
        <v>26</v>
      </c>
      <c r="T70" s="5"/>
      <c r="U70" s="2"/>
      <c r="X70" s="5"/>
      <c r="Y70" s="2"/>
      <c r="Z70" s="16"/>
      <c r="AA70" s="16" t="s">
        <v>26</v>
      </c>
      <c r="AB70" s="18"/>
      <c r="AC70" s="19" t="s">
        <v>4</v>
      </c>
      <c r="AD70" t="s">
        <v>26</v>
      </c>
      <c r="AE70" s="15" t="s">
        <v>29</v>
      </c>
      <c r="AF70" s="5"/>
      <c r="AG70" s="2"/>
      <c r="AJ70" s="5"/>
      <c r="AK70" s="2" t="s">
        <v>4</v>
      </c>
      <c r="AM70" s="4" t="s">
        <v>29</v>
      </c>
      <c r="AN70" s="5"/>
      <c r="AO70" s="2"/>
      <c r="AP70" s="26"/>
      <c r="AQ70" s="26"/>
      <c r="AR70" s="27" t="s">
        <v>34</v>
      </c>
      <c r="AS70" s="20"/>
      <c r="AT70" s="26" t="s">
        <v>47</v>
      </c>
      <c r="AU70" s="26" t="s">
        <v>47</v>
      </c>
      <c r="AV70" s="27" t="s">
        <v>47</v>
      </c>
      <c r="AW70" s="20" t="s">
        <v>47</v>
      </c>
    </row>
    <row r="71" spans="1:49">
      <c r="A71" s="13">
        <v>90</v>
      </c>
      <c r="B71" s="7"/>
      <c r="C71" s="1"/>
      <c r="D71" s="1"/>
      <c r="E71" s="3" t="s">
        <v>4</v>
      </c>
      <c r="H71" s="5" t="s">
        <v>28</v>
      </c>
      <c r="I71" s="2"/>
      <c r="K71" t="s">
        <v>29</v>
      </c>
      <c r="L71" s="5"/>
      <c r="M71" s="2"/>
      <c r="O71" t="s">
        <v>28</v>
      </c>
      <c r="P71" s="5"/>
      <c r="Q71" s="2"/>
      <c r="T71" s="5" t="s">
        <v>28</v>
      </c>
      <c r="U71" s="2"/>
      <c r="X71" s="5"/>
      <c r="Y71" s="2"/>
      <c r="Z71" s="16"/>
      <c r="AA71" s="16" t="s">
        <v>29</v>
      </c>
      <c r="AB71" s="18"/>
      <c r="AC71" s="19"/>
      <c r="AD71" t="s">
        <v>29</v>
      </c>
      <c r="AE71" t="s">
        <v>28</v>
      </c>
      <c r="AF71" s="5"/>
      <c r="AG71" s="2"/>
      <c r="AJ71" s="5"/>
      <c r="AK71" s="2"/>
      <c r="AM71" s="4" t="s">
        <v>28</v>
      </c>
      <c r="AN71" s="5"/>
      <c r="AO71" s="2"/>
      <c r="AP71" s="26"/>
      <c r="AQ71" s="26" t="s">
        <v>34</v>
      </c>
      <c r="AR71" s="27"/>
      <c r="AS71" s="20"/>
      <c r="AT71" s="29" t="s">
        <v>29</v>
      </c>
      <c r="AU71" s="31"/>
      <c r="AV71" s="31"/>
      <c r="AW71" s="24"/>
    </row>
    <row r="72" spans="1:49">
      <c r="A72" s="13">
        <v>95</v>
      </c>
      <c r="B72" s="5"/>
      <c r="C72" s="5" t="s">
        <v>26</v>
      </c>
      <c r="D72" s="5"/>
      <c r="E72" s="2"/>
      <c r="G72" t="s">
        <v>28</v>
      </c>
      <c r="H72" s="5"/>
      <c r="I72" s="2"/>
      <c r="J72" t="s">
        <v>26</v>
      </c>
      <c r="K72" t="s">
        <v>28</v>
      </c>
      <c r="L72" s="5"/>
      <c r="M72" s="2"/>
      <c r="O72" t="s">
        <v>26</v>
      </c>
      <c r="P72" s="5"/>
      <c r="Q72" s="2" t="s">
        <v>4</v>
      </c>
      <c r="T72" s="5"/>
      <c r="U72" s="2"/>
      <c r="X72" s="5"/>
      <c r="Y72" s="2"/>
      <c r="AB72" s="5" t="s">
        <v>28</v>
      </c>
      <c r="AC72" s="2"/>
      <c r="AF72" s="5"/>
      <c r="AG72" s="2" t="s">
        <v>4</v>
      </c>
      <c r="AJ72" s="5"/>
      <c r="AK72" s="2"/>
      <c r="AM72" s="4" t="s">
        <v>28</v>
      </c>
      <c r="AN72" s="5"/>
      <c r="AO72" s="2"/>
      <c r="AP72" s="26"/>
      <c r="AQ72" s="26" t="s">
        <v>36</v>
      </c>
      <c r="AR72" s="27"/>
      <c r="AS72" s="20"/>
      <c r="AT72" s="26"/>
      <c r="AU72" s="26"/>
      <c r="AV72" s="27" t="s">
        <v>28</v>
      </c>
      <c r="AW72" s="20"/>
    </row>
    <row r="73" spans="1:49">
      <c r="A73" s="13">
        <v>100</v>
      </c>
      <c r="B73" s="5"/>
      <c r="C73" s="5" t="s">
        <v>28</v>
      </c>
      <c r="D73" s="5"/>
      <c r="E73" s="2"/>
      <c r="G73" t="s">
        <v>36</v>
      </c>
      <c r="H73" s="5"/>
      <c r="I73" s="2"/>
      <c r="K73" t="s">
        <v>36</v>
      </c>
      <c r="L73" s="5"/>
      <c r="M73" s="2"/>
      <c r="O73" t="s">
        <v>26</v>
      </c>
      <c r="P73" s="5"/>
      <c r="Q73" s="2" t="s">
        <v>4</v>
      </c>
      <c r="T73" s="5"/>
      <c r="U73" s="2"/>
      <c r="X73" s="5"/>
      <c r="Y73" s="2"/>
      <c r="AB73" s="5" t="s">
        <v>26</v>
      </c>
      <c r="AC73" s="2"/>
      <c r="AE73" t="s">
        <v>29</v>
      </c>
      <c r="AF73" s="5"/>
      <c r="AG73" s="2" t="s">
        <v>4</v>
      </c>
      <c r="AJ73" s="5"/>
      <c r="AK73" s="2"/>
      <c r="AL73" s="7"/>
      <c r="AM73" s="1"/>
      <c r="AN73" s="1"/>
      <c r="AO73" s="3" t="s">
        <v>4</v>
      </c>
      <c r="AP73" s="26"/>
      <c r="AQ73" s="26" t="s">
        <v>28</v>
      </c>
      <c r="AR73" s="27"/>
      <c r="AS73" s="20"/>
      <c r="AT73" s="26"/>
      <c r="AU73" s="26"/>
      <c r="AV73" s="27" t="s">
        <v>28</v>
      </c>
      <c r="AW73" s="20" t="s">
        <v>26</v>
      </c>
    </row>
    <row r="74" spans="1:49">
      <c r="A74" s="13">
        <v>105</v>
      </c>
      <c r="B74" s="5"/>
      <c r="C74" s="5" t="s">
        <v>34</v>
      </c>
      <c r="D74" s="5"/>
      <c r="E74" s="2"/>
      <c r="H74" s="5" t="s">
        <v>26</v>
      </c>
      <c r="I74" s="2"/>
      <c r="K74" t="s">
        <v>28</v>
      </c>
      <c r="L74" s="4"/>
      <c r="M74" s="2"/>
      <c r="P74" s="5" t="s">
        <v>28</v>
      </c>
      <c r="Q74" s="2"/>
      <c r="T74" s="5"/>
      <c r="U74" s="2"/>
      <c r="X74" s="5"/>
      <c r="Y74" s="2"/>
      <c r="Z74" s="7"/>
      <c r="AA74" s="1" t="s">
        <v>29</v>
      </c>
      <c r="AB74" s="1"/>
      <c r="AC74" s="3" t="s">
        <v>4</v>
      </c>
      <c r="AF74" s="5" t="s">
        <v>28</v>
      </c>
      <c r="AG74" s="2"/>
      <c r="AJ74" s="5"/>
      <c r="AK74" s="2"/>
      <c r="AN74" s="5"/>
      <c r="AO74" s="2"/>
      <c r="AP74" s="27"/>
      <c r="AQ74" s="27"/>
      <c r="AR74" s="27" t="s">
        <v>29</v>
      </c>
      <c r="AS74" s="20"/>
      <c r="AT74" s="27" t="s">
        <v>26</v>
      </c>
      <c r="AU74" s="27"/>
      <c r="AV74" s="27"/>
      <c r="AW74" s="20" t="s">
        <v>26</v>
      </c>
    </row>
    <row r="75" spans="1:49">
      <c r="A75" s="13">
        <v>110</v>
      </c>
      <c r="B75" s="5"/>
      <c r="C75" s="5" t="s">
        <v>34</v>
      </c>
      <c r="D75" s="5"/>
      <c r="E75" s="2"/>
      <c r="H75" s="5" t="s">
        <v>26</v>
      </c>
      <c r="I75" s="2"/>
      <c r="K75" t="s">
        <v>28</v>
      </c>
      <c r="L75" s="5"/>
      <c r="M75" s="2"/>
      <c r="O75" t="s">
        <v>35</v>
      </c>
      <c r="P75" s="5"/>
      <c r="Q75" s="2"/>
      <c r="T75" s="5"/>
      <c r="U75" s="2"/>
      <c r="X75" s="5"/>
      <c r="Y75" s="2"/>
      <c r="AA75" s="4" t="s">
        <v>29</v>
      </c>
      <c r="AB75" s="5"/>
      <c r="AC75" s="2"/>
      <c r="AE75" t="s">
        <v>29</v>
      </c>
      <c r="AF75" s="5"/>
      <c r="AG75" s="2"/>
      <c r="AJ75" s="5"/>
      <c r="AK75" s="2"/>
      <c r="AN75" s="5"/>
      <c r="AO75" s="2"/>
      <c r="AP75" s="26"/>
      <c r="AQ75" s="28"/>
      <c r="AR75" s="27" t="s">
        <v>34</v>
      </c>
      <c r="AS75" s="20"/>
      <c r="AT75" s="26" t="s">
        <v>26</v>
      </c>
      <c r="AU75" s="28"/>
      <c r="AV75" s="27" t="s">
        <v>28</v>
      </c>
      <c r="AW75" s="20"/>
    </row>
    <row r="76" spans="1:49">
      <c r="A76" s="13">
        <v>115</v>
      </c>
      <c r="B76" s="5"/>
      <c r="C76" s="5"/>
      <c r="D76" s="5"/>
      <c r="E76" s="2"/>
      <c r="H76" s="5"/>
      <c r="I76" s="2"/>
      <c r="L76" s="4" t="s">
        <v>28</v>
      </c>
      <c r="M76" s="2"/>
      <c r="O76" t="s">
        <v>29</v>
      </c>
      <c r="P76" s="5"/>
      <c r="Q76" s="2"/>
      <c r="T76" s="5"/>
      <c r="U76" s="2"/>
      <c r="X76" s="5"/>
      <c r="Y76" s="2"/>
      <c r="Z76" t="s">
        <v>26</v>
      </c>
      <c r="AA76" s="4" t="s">
        <v>28</v>
      </c>
      <c r="AB76" s="5"/>
      <c r="AC76" s="2"/>
      <c r="AD76" s="7"/>
      <c r="AE76" s="1" t="s">
        <v>26</v>
      </c>
      <c r="AF76" s="1"/>
      <c r="AG76" s="3" t="s">
        <v>4</v>
      </c>
      <c r="AJ76" s="5"/>
      <c r="AK76" s="2"/>
      <c r="AN76" s="5"/>
      <c r="AO76" s="2"/>
      <c r="AP76" s="26"/>
      <c r="AQ76" s="28" t="s">
        <v>26</v>
      </c>
      <c r="AR76" s="27" t="s">
        <v>26</v>
      </c>
      <c r="AS76" s="20"/>
      <c r="AT76" s="29" t="s">
        <v>26</v>
      </c>
      <c r="AU76" s="30"/>
      <c r="AV76" s="31"/>
      <c r="AW76" s="24"/>
    </row>
    <row r="77" spans="1:49">
      <c r="A77" s="13">
        <v>120</v>
      </c>
      <c r="B77" s="5"/>
      <c r="C77" s="5"/>
      <c r="D77" s="5"/>
      <c r="E77" s="2"/>
      <c r="H77" s="5"/>
      <c r="I77" s="2"/>
      <c r="J77" s="7"/>
      <c r="K77" s="1"/>
      <c r="L77" s="14" t="s">
        <v>28</v>
      </c>
      <c r="M77" s="3" t="s">
        <v>4</v>
      </c>
      <c r="P77" s="5" t="s">
        <v>28</v>
      </c>
      <c r="Q77" s="2"/>
      <c r="T77" s="5"/>
      <c r="U77" s="2"/>
      <c r="X77" s="5"/>
      <c r="Y77" s="2"/>
      <c r="AA77" s="4" t="s">
        <v>29</v>
      </c>
      <c r="AB77" s="5"/>
      <c r="AC77" s="2"/>
      <c r="AE77" s="4" t="s">
        <v>29</v>
      </c>
      <c r="AF77" s="5"/>
      <c r="AG77" s="2"/>
      <c r="AJ77" s="5"/>
      <c r="AK77" s="2"/>
      <c r="AN77" s="5"/>
      <c r="AO77" s="2"/>
      <c r="AP77" s="26"/>
      <c r="AQ77" s="28" t="s">
        <v>35</v>
      </c>
      <c r="AR77" s="27"/>
      <c r="AS77" s="20"/>
      <c r="AT77" s="26"/>
      <c r="AU77" s="28"/>
      <c r="AV77" s="27"/>
      <c r="AW77" s="20"/>
    </row>
    <row r="78" spans="1:49">
      <c r="A78" s="13">
        <v>125</v>
      </c>
      <c r="B78" s="5"/>
      <c r="C78" s="5"/>
      <c r="D78" s="5"/>
      <c r="E78" s="2"/>
      <c r="H78" s="5"/>
      <c r="I78" s="2"/>
      <c r="L78" s="5"/>
      <c r="M78" s="2"/>
      <c r="P78" s="5" t="s">
        <v>28</v>
      </c>
      <c r="Q78" s="2"/>
      <c r="T78" s="5"/>
      <c r="U78" s="2"/>
      <c r="X78" s="5"/>
      <c r="Y78" s="2"/>
      <c r="Z78" t="s">
        <v>26</v>
      </c>
      <c r="AA78" s="4" t="s">
        <v>26</v>
      </c>
      <c r="AB78" s="5"/>
      <c r="AC78" s="2"/>
      <c r="AE78" s="4" t="s">
        <v>29</v>
      </c>
      <c r="AF78" s="5"/>
      <c r="AG78" s="2" t="s">
        <v>29</v>
      </c>
      <c r="AJ78" s="5"/>
      <c r="AK78" s="2"/>
      <c r="AN78" s="5"/>
      <c r="AO78" s="2"/>
      <c r="AP78" s="29"/>
      <c r="AQ78" s="30"/>
      <c r="AR78" s="31" t="s">
        <v>28</v>
      </c>
      <c r="AS78" s="24" t="s">
        <v>4</v>
      </c>
      <c r="AT78" s="26"/>
      <c r="AU78" s="28"/>
      <c r="AV78" s="27"/>
      <c r="AW78" s="20"/>
    </row>
    <row r="79" spans="1:49">
      <c r="A79" s="13">
        <v>130</v>
      </c>
      <c r="B79" s="5"/>
      <c r="C79" s="5"/>
      <c r="D79" s="5"/>
      <c r="E79" s="2"/>
      <c r="H79" s="5"/>
      <c r="I79" s="2"/>
      <c r="L79" s="5"/>
      <c r="M79" s="2"/>
      <c r="P79" s="5"/>
      <c r="Q79" s="2" t="s">
        <v>4</v>
      </c>
      <c r="T79" s="5"/>
      <c r="U79" s="2"/>
      <c r="X79" s="5"/>
      <c r="Y79" s="2"/>
      <c r="AA79" s="4" t="s">
        <v>28</v>
      </c>
      <c r="AB79" s="5"/>
      <c r="AC79" s="2"/>
      <c r="AF79" s="5"/>
      <c r="AG79" s="2"/>
      <c r="AJ79" s="5"/>
      <c r="AK79" s="2"/>
      <c r="AN79" s="5"/>
      <c r="AO79" s="2"/>
      <c r="AP79" s="26"/>
      <c r="AQ79" s="28" t="s">
        <v>26</v>
      </c>
      <c r="AR79" s="27"/>
      <c r="AS79" s="20"/>
      <c r="AT79" s="26"/>
      <c r="AU79" s="28"/>
      <c r="AV79" s="27"/>
      <c r="AW79" s="20"/>
    </row>
    <row r="80" spans="1:49">
      <c r="A80" s="13">
        <v>135</v>
      </c>
      <c r="B80" s="5"/>
      <c r="C80" s="5"/>
      <c r="D80" s="5"/>
      <c r="E80" s="2"/>
      <c r="H80" s="5"/>
      <c r="I80" s="2"/>
      <c r="L80" s="5"/>
      <c r="M80" s="2"/>
      <c r="P80" s="5"/>
      <c r="Q80" s="2"/>
      <c r="T80" s="5"/>
      <c r="U80" s="2"/>
      <c r="X80" s="5"/>
      <c r="Y80" s="2"/>
      <c r="AA80" s="4" t="s">
        <v>28</v>
      </c>
      <c r="AB80" s="5"/>
      <c r="AC80" s="2"/>
      <c r="AF80" s="5"/>
      <c r="AG80" s="2"/>
      <c r="AJ80" s="5"/>
      <c r="AK80" s="2"/>
      <c r="AN80" s="5"/>
      <c r="AO80" s="2"/>
      <c r="AP80" s="26"/>
      <c r="AQ80" s="28" t="s">
        <v>28</v>
      </c>
      <c r="AR80" s="27" t="s">
        <v>34</v>
      </c>
      <c r="AS80" s="20"/>
      <c r="AT80" s="26"/>
      <c r="AU80" s="28"/>
      <c r="AV80" s="27"/>
      <c r="AW80" s="20"/>
    </row>
    <row r="81" spans="1:49">
      <c r="A81" s="13">
        <v>140</v>
      </c>
      <c r="B81" s="5"/>
      <c r="C81" s="5"/>
      <c r="D81" s="5"/>
      <c r="E81" s="2"/>
      <c r="H81" s="5"/>
      <c r="I81" s="2"/>
      <c r="L81" s="5"/>
      <c r="M81" s="2"/>
      <c r="P81" s="5"/>
      <c r="Q81" s="2"/>
      <c r="T81" s="5"/>
      <c r="U81" s="2"/>
      <c r="X81" s="5"/>
      <c r="Y81" s="2"/>
      <c r="Z81" s="7"/>
      <c r="AA81" s="1"/>
      <c r="AB81" s="1"/>
      <c r="AC81" s="3" t="s">
        <v>4</v>
      </c>
      <c r="AF81" s="5"/>
      <c r="AG81" s="2"/>
      <c r="AJ81" s="5"/>
      <c r="AK81" s="2"/>
      <c r="AN81" s="5"/>
      <c r="AO81" s="2"/>
      <c r="AP81" s="27"/>
      <c r="AQ81" s="27"/>
      <c r="AR81" s="27" t="s">
        <v>34</v>
      </c>
      <c r="AS81" s="20"/>
      <c r="AT81" s="27"/>
      <c r="AU81" s="27"/>
      <c r="AV81" s="27"/>
      <c r="AW81" s="20"/>
    </row>
    <row r="82" spans="1:49">
      <c r="A82" s="13">
        <v>145</v>
      </c>
      <c r="B82" s="5"/>
      <c r="C82" s="5"/>
      <c r="D82" s="5"/>
      <c r="E82" s="2"/>
      <c r="H82" s="5"/>
      <c r="I82" s="2"/>
      <c r="L82" s="5"/>
      <c r="M82" s="2"/>
      <c r="P82" s="5"/>
      <c r="Q82" s="2"/>
      <c r="T82" s="5"/>
      <c r="U82" s="2"/>
      <c r="X82" s="5"/>
      <c r="Y82" s="2"/>
      <c r="AB82" s="5"/>
      <c r="AC82" s="2"/>
      <c r="AF82" s="5"/>
      <c r="AG82" s="2"/>
      <c r="AJ82" s="5"/>
      <c r="AK82" s="2"/>
      <c r="AN82" s="5"/>
      <c r="AO82" s="2"/>
      <c r="AP82" s="26"/>
      <c r="AQ82" s="26"/>
      <c r="AR82" s="27" t="s">
        <v>28</v>
      </c>
      <c r="AS82" s="20"/>
      <c r="AT82" s="26"/>
      <c r="AU82" s="26"/>
      <c r="AV82" s="27"/>
      <c r="AW82" s="20"/>
    </row>
    <row r="83" spans="1:49">
      <c r="A83" s="13">
        <v>150</v>
      </c>
      <c r="B83" s="5"/>
      <c r="C83" s="5"/>
      <c r="D83" s="5"/>
      <c r="E83" s="2"/>
      <c r="H83" s="5"/>
      <c r="I83" s="2"/>
      <c r="L83" s="5"/>
      <c r="M83" s="2"/>
      <c r="P83" s="5"/>
      <c r="Q83" s="2"/>
      <c r="T83" s="5"/>
      <c r="U83" s="2"/>
      <c r="X83" s="5"/>
      <c r="Y83" s="2"/>
      <c r="AB83" s="5"/>
      <c r="AC83" s="2"/>
      <c r="AF83" s="5"/>
      <c r="AG83" s="2"/>
      <c r="AJ83" s="5"/>
      <c r="AK83" s="2"/>
      <c r="AN83" s="5"/>
      <c r="AO83" s="2"/>
      <c r="AP83" s="26"/>
      <c r="AQ83" s="26"/>
      <c r="AR83" s="27"/>
      <c r="AS83" s="20" t="s">
        <v>4</v>
      </c>
      <c r="AT83" s="26"/>
      <c r="AU83" s="26"/>
      <c r="AV83" s="27"/>
      <c r="AW83" s="20"/>
    </row>
    <row r="84" spans="1:49">
      <c r="A84" s="13">
        <v>155</v>
      </c>
      <c r="B84" s="5"/>
      <c r="C84" s="5"/>
      <c r="D84" s="5"/>
      <c r="E84" s="2"/>
      <c r="H84" s="5"/>
      <c r="I84" s="2"/>
      <c r="L84" s="5"/>
      <c r="M84" s="2"/>
      <c r="P84" s="5"/>
      <c r="Q84" s="2"/>
      <c r="T84" s="5"/>
      <c r="U84" s="2"/>
      <c r="X84" s="5"/>
      <c r="Y84" s="2"/>
      <c r="AB84" s="5"/>
      <c r="AC84" s="2"/>
      <c r="AF84" s="5"/>
      <c r="AG84" s="2"/>
      <c r="AJ84" s="5"/>
      <c r="AK84" s="2"/>
      <c r="AN84" s="5"/>
      <c r="AO84" s="2"/>
      <c r="AP84" s="26"/>
      <c r="AQ84" s="26"/>
      <c r="AR84" s="27"/>
      <c r="AS84" s="20" t="s">
        <v>4</v>
      </c>
      <c r="AT84" s="26"/>
      <c r="AU84" s="26"/>
      <c r="AV84" s="27"/>
      <c r="AW84" s="20"/>
    </row>
    <row r="85" spans="1:49">
      <c r="A85" s="13">
        <v>160</v>
      </c>
      <c r="B85" s="5"/>
      <c r="C85" s="5"/>
      <c r="D85" s="5"/>
      <c r="E85" s="2"/>
      <c r="H85" s="5"/>
      <c r="I85" s="2"/>
      <c r="L85" s="5"/>
      <c r="M85" s="2"/>
      <c r="P85" s="5"/>
      <c r="Q85" s="2"/>
      <c r="T85" s="5"/>
      <c r="U85" s="2"/>
      <c r="X85" s="5"/>
      <c r="Y85" s="2"/>
      <c r="AB85" s="5"/>
      <c r="AC85" s="2"/>
      <c r="AF85" s="5"/>
      <c r="AG85" s="2"/>
      <c r="AJ85" s="5"/>
      <c r="AK85" s="2"/>
      <c r="AN85" s="5"/>
      <c r="AO85" s="2"/>
      <c r="AP85" s="26"/>
      <c r="AQ85" s="26"/>
      <c r="AR85" s="27"/>
      <c r="AS85" s="20"/>
      <c r="AT85" s="26"/>
      <c r="AU85" s="26"/>
      <c r="AV85" s="27"/>
      <c r="AW85" s="20"/>
    </row>
    <row r="86" spans="1:49" ht="15.75" thickBot="1">
      <c r="A86" s="52" t="s">
        <v>77</v>
      </c>
      <c r="B86" s="50" t="s">
        <v>31</v>
      </c>
      <c r="C86" s="51" t="s">
        <v>30</v>
      </c>
      <c r="D86" s="51" t="s">
        <v>32</v>
      </c>
      <c r="E86" s="52" t="s">
        <v>46</v>
      </c>
      <c r="F86" s="51" t="s">
        <v>31</v>
      </c>
      <c r="G86" s="51" t="s">
        <v>30</v>
      </c>
      <c r="H86" s="51" t="s">
        <v>32</v>
      </c>
      <c r="I86" s="52" t="s">
        <v>46</v>
      </c>
      <c r="J86" s="51" t="s">
        <v>31</v>
      </c>
      <c r="K86" s="51" t="s">
        <v>30</v>
      </c>
      <c r="L86" s="51" t="s">
        <v>32</v>
      </c>
      <c r="M86" s="52" t="s">
        <v>46</v>
      </c>
      <c r="N86" s="51" t="s">
        <v>31</v>
      </c>
      <c r="O86" s="51" t="s">
        <v>30</v>
      </c>
      <c r="P86" s="51" t="s">
        <v>32</v>
      </c>
      <c r="Q86" s="52" t="s">
        <v>46</v>
      </c>
      <c r="R86" s="51" t="s">
        <v>31</v>
      </c>
      <c r="S86" s="51" t="s">
        <v>30</v>
      </c>
      <c r="T86" s="51" t="s">
        <v>32</v>
      </c>
      <c r="U86" s="52" t="s">
        <v>46</v>
      </c>
      <c r="V86" s="51" t="s">
        <v>31</v>
      </c>
      <c r="W86" s="51" t="s">
        <v>30</v>
      </c>
      <c r="X86" s="51" t="s">
        <v>32</v>
      </c>
      <c r="Y86" s="52" t="s">
        <v>46</v>
      </c>
      <c r="Z86" s="51" t="s">
        <v>31</v>
      </c>
      <c r="AA86" s="51" t="s">
        <v>30</v>
      </c>
      <c r="AB86" s="51" t="s">
        <v>32</v>
      </c>
      <c r="AC86" s="52" t="s">
        <v>46</v>
      </c>
      <c r="AD86" s="51" t="s">
        <v>31</v>
      </c>
      <c r="AE86" s="51" t="s">
        <v>30</v>
      </c>
      <c r="AF86" s="51" t="s">
        <v>32</v>
      </c>
      <c r="AG86" s="52" t="s">
        <v>46</v>
      </c>
      <c r="AH86" s="51" t="s">
        <v>31</v>
      </c>
      <c r="AI86" s="51" t="s">
        <v>30</v>
      </c>
      <c r="AJ86" s="51" t="s">
        <v>32</v>
      </c>
      <c r="AK86" s="52" t="s">
        <v>46</v>
      </c>
      <c r="AL86" s="51" t="s">
        <v>31</v>
      </c>
      <c r="AM86" s="51" t="s">
        <v>30</v>
      </c>
      <c r="AN86" s="51" t="s">
        <v>32</v>
      </c>
      <c r="AO86" s="52" t="s">
        <v>46</v>
      </c>
      <c r="AP86" s="51" t="s">
        <v>31</v>
      </c>
      <c r="AQ86" s="51" t="s">
        <v>30</v>
      </c>
      <c r="AR86" s="51" t="s">
        <v>32</v>
      </c>
      <c r="AS86" s="52" t="s">
        <v>46</v>
      </c>
      <c r="AT86" s="51" t="s">
        <v>31</v>
      </c>
      <c r="AU86" s="51" t="s">
        <v>30</v>
      </c>
      <c r="AV86" s="51" t="s">
        <v>32</v>
      </c>
      <c r="AW86" s="52" t="s">
        <v>46</v>
      </c>
    </row>
    <row r="87" spans="1:49">
      <c r="A87" s="41" t="s">
        <v>74</v>
      </c>
      <c r="B87" s="42"/>
      <c r="C87" s="42"/>
      <c r="D87" s="42"/>
      <c r="E87" s="43">
        <f>SUM(B88:E88)</f>
        <v>140</v>
      </c>
      <c r="F87" s="42"/>
      <c r="G87" s="42"/>
      <c r="H87" s="42"/>
      <c r="I87" s="43">
        <f>SUM(F88:I88)</f>
        <v>130</v>
      </c>
      <c r="J87" s="42"/>
      <c r="K87" s="42"/>
      <c r="L87" s="42"/>
      <c r="M87" s="43">
        <f>SUM(J88:M88)</f>
        <v>190</v>
      </c>
      <c r="N87" s="42"/>
      <c r="O87" s="42"/>
      <c r="P87" s="42"/>
      <c r="Q87" s="43">
        <f>SUM(N88:Q88)</f>
        <v>210</v>
      </c>
      <c r="R87" s="42"/>
      <c r="S87" s="42"/>
      <c r="T87" s="42"/>
      <c r="U87" s="43">
        <f>SUM(R88:U88)</f>
        <v>120</v>
      </c>
      <c r="V87" s="42"/>
      <c r="W87" s="42"/>
      <c r="X87" s="42"/>
      <c r="Y87" s="43">
        <f>SUM(V88:Y88)</f>
        <v>115</v>
      </c>
      <c r="Z87" s="42"/>
      <c r="AA87" s="42"/>
      <c r="AB87" s="42"/>
      <c r="AC87" s="43">
        <f>SUM(Z88:AD88)</f>
        <v>270</v>
      </c>
      <c r="AD87" s="42"/>
      <c r="AE87" s="42"/>
      <c r="AF87" s="42"/>
      <c r="AG87" s="43">
        <f>SUM(AD88:AG88)</f>
        <v>230</v>
      </c>
      <c r="AH87" s="42"/>
      <c r="AI87" s="42"/>
      <c r="AJ87" s="42"/>
      <c r="AK87" s="43">
        <f>SUM(AH88:AK88)</f>
        <v>145</v>
      </c>
      <c r="AL87" s="42"/>
      <c r="AM87" s="42"/>
      <c r="AN87" s="42"/>
      <c r="AO87" s="43">
        <f>SUM(AL88:AO88)</f>
        <v>145</v>
      </c>
      <c r="AP87" s="44"/>
      <c r="AQ87" s="44"/>
      <c r="AR87" s="44"/>
      <c r="AS87" s="45">
        <f>SUM(AP88:AS88)</f>
        <v>205</v>
      </c>
      <c r="AT87" s="44"/>
      <c r="AU87" s="44"/>
      <c r="AV87" s="44"/>
      <c r="AW87" s="46">
        <f>SUM(AT88:AW88)</f>
        <v>210</v>
      </c>
    </row>
    <row r="88" spans="1:49">
      <c r="A88" s="47" t="s">
        <v>72</v>
      </c>
      <c r="B88" s="5">
        <f t="shared" ref="B88:AW88" si="17">COUNTA(B54:B86)*5</f>
        <v>15</v>
      </c>
      <c r="C88" s="5">
        <f t="shared" si="17"/>
        <v>65</v>
      </c>
      <c r="D88" s="5">
        <f t="shared" si="17"/>
        <v>50</v>
      </c>
      <c r="E88" s="5">
        <f t="shared" si="17"/>
        <v>10</v>
      </c>
      <c r="F88" s="5">
        <f t="shared" si="17"/>
        <v>20</v>
      </c>
      <c r="G88" s="5">
        <f t="shared" si="17"/>
        <v>50</v>
      </c>
      <c r="H88" s="5">
        <f t="shared" si="17"/>
        <v>55</v>
      </c>
      <c r="I88" s="5">
        <f t="shared" si="17"/>
        <v>5</v>
      </c>
      <c r="J88" s="5">
        <f t="shared" si="17"/>
        <v>35</v>
      </c>
      <c r="K88" s="5">
        <f t="shared" si="17"/>
        <v>70</v>
      </c>
      <c r="L88" s="5">
        <f t="shared" si="17"/>
        <v>50</v>
      </c>
      <c r="M88" s="5">
        <f t="shared" si="17"/>
        <v>35</v>
      </c>
      <c r="N88" s="5">
        <f t="shared" si="17"/>
        <v>30</v>
      </c>
      <c r="O88" s="5">
        <f t="shared" si="17"/>
        <v>60</v>
      </c>
      <c r="P88" s="5">
        <f t="shared" si="17"/>
        <v>70</v>
      </c>
      <c r="Q88" s="5">
        <f t="shared" si="17"/>
        <v>50</v>
      </c>
      <c r="R88" s="5">
        <f t="shared" si="17"/>
        <v>10</v>
      </c>
      <c r="S88" s="5">
        <f t="shared" si="17"/>
        <v>55</v>
      </c>
      <c r="T88" s="5">
        <f t="shared" si="17"/>
        <v>45</v>
      </c>
      <c r="U88" s="5">
        <f t="shared" si="17"/>
        <v>10</v>
      </c>
      <c r="V88" s="5">
        <f t="shared" si="17"/>
        <v>15</v>
      </c>
      <c r="W88" s="5">
        <f t="shared" si="17"/>
        <v>65</v>
      </c>
      <c r="X88" s="5">
        <f t="shared" si="17"/>
        <v>20</v>
      </c>
      <c r="Y88" s="5">
        <f t="shared" si="17"/>
        <v>15</v>
      </c>
      <c r="Z88" s="5">
        <f t="shared" si="17"/>
        <v>35</v>
      </c>
      <c r="AA88" s="5">
        <f t="shared" si="17"/>
        <v>110</v>
      </c>
      <c r="AB88" s="5">
        <f t="shared" si="17"/>
        <v>50</v>
      </c>
      <c r="AC88" s="5">
        <f t="shared" si="17"/>
        <v>40</v>
      </c>
      <c r="AD88" s="5">
        <f t="shared" si="17"/>
        <v>35</v>
      </c>
      <c r="AE88" s="5">
        <f t="shared" si="17"/>
        <v>100</v>
      </c>
      <c r="AF88" s="5">
        <f t="shared" si="17"/>
        <v>35</v>
      </c>
      <c r="AG88" s="5">
        <f t="shared" si="17"/>
        <v>60</v>
      </c>
      <c r="AH88" s="5">
        <f t="shared" si="17"/>
        <v>25</v>
      </c>
      <c r="AI88" s="5">
        <f t="shared" si="17"/>
        <v>55</v>
      </c>
      <c r="AJ88" s="5">
        <f t="shared" si="17"/>
        <v>40</v>
      </c>
      <c r="AK88" s="5">
        <f t="shared" si="17"/>
        <v>25</v>
      </c>
      <c r="AL88" s="5">
        <f t="shared" si="17"/>
        <v>15</v>
      </c>
      <c r="AM88" s="5">
        <f t="shared" si="17"/>
        <v>65</v>
      </c>
      <c r="AN88" s="5">
        <f t="shared" si="17"/>
        <v>40</v>
      </c>
      <c r="AO88" s="5">
        <f t="shared" si="17"/>
        <v>25</v>
      </c>
      <c r="AP88" s="5">
        <f t="shared" si="17"/>
        <v>20</v>
      </c>
      <c r="AQ88" s="5">
        <f t="shared" si="17"/>
        <v>70</v>
      </c>
      <c r="AR88" s="5">
        <f t="shared" si="17"/>
        <v>85</v>
      </c>
      <c r="AS88" s="5">
        <f t="shared" si="17"/>
        <v>30</v>
      </c>
      <c r="AT88" s="5">
        <f t="shared" si="17"/>
        <v>55</v>
      </c>
      <c r="AU88" s="5">
        <f t="shared" si="17"/>
        <v>40</v>
      </c>
      <c r="AV88" s="5">
        <f t="shared" si="17"/>
        <v>70</v>
      </c>
      <c r="AW88" s="34">
        <f t="shared" si="17"/>
        <v>45</v>
      </c>
    </row>
    <row r="89" spans="1:49" ht="15.75" thickBot="1">
      <c r="A89" s="48" t="s">
        <v>73</v>
      </c>
      <c r="B89" s="38">
        <f>(B88/$E$87)*100</f>
        <v>10.714285714285714</v>
      </c>
      <c r="C89" s="38">
        <f>(C88/$E$87)*100</f>
        <v>46.428571428571431</v>
      </c>
      <c r="D89" s="38">
        <f>(D88/$E$87)*100</f>
        <v>35.714285714285715</v>
      </c>
      <c r="E89" s="38">
        <f>(E88/$E$87)*100</f>
        <v>7.1428571428571423</v>
      </c>
      <c r="F89" s="38">
        <f>(F88/$I$87)*100</f>
        <v>15.384615384615385</v>
      </c>
      <c r="G89" s="38">
        <f>(G88/$I$87)*100</f>
        <v>38.461538461538467</v>
      </c>
      <c r="H89" s="38">
        <f>(H88/$I$87)*100</f>
        <v>42.307692307692307</v>
      </c>
      <c r="I89" s="38">
        <f>(I88/$I$87)*100</f>
        <v>3.8461538461538463</v>
      </c>
      <c r="J89" s="38">
        <f>(J88/$M$87)*100</f>
        <v>18.421052631578945</v>
      </c>
      <c r="K89" s="38">
        <f t="shared" ref="K89:M89" si="18">(K88/$M$87)*100</f>
        <v>36.84210526315789</v>
      </c>
      <c r="L89" s="38">
        <f t="shared" si="18"/>
        <v>26.315789473684209</v>
      </c>
      <c r="M89" s="38">
        <f t="shared" si="18"/>
        <v>18.421052631578945</v>
      </c>
      <c r="N89" s="38">
        <f>(N88/$Q$87)*100</f>
        <v>14.285714285714285</v>
      </c>
      <c r="O89" s="38">
        <f t="shared" ref="O89:Q89" si="19">(O88/$Q$87)*100</f>
        <v>28.571428571428569</v>
      </c>
      <c r="P89" s="38">
        <f t="shared" si="19"/>
        <v>33.333333333333329</v>
      </c>
      <c r="Q89" s="38">
        <f t="shared" si="19"/>
        <v>23.809523809523807</v>
      </c>
      <c r="R89" s="38">
        <f>(R88/$U$87)*100</f>
        <v>8.3333333333333321</v>
      </c>
      <c r="S89" s="38">
        <f t="shared" ref="S89:U89" si="20">(S88/$U$87)*100</f>
        <v>45.833333333333329</v>
      </c>
      <c r="T89" s="38">
        <f t="shared" si="20"/>
        <v>37.5</v>
      </c>
      <c r="U89" s="38">
        <f t="shared" si="20"/>
        <v>8.3333333333333321</v>
      </c>
      <c r="V89" s="38">
        <f>(V88/$Y$87)*100</f>
        <v>13.043478260869565</v>
      </c>
      <c r="W89" s="49">
        <f t="shared" ref="W89:Y89" si="21">(W88/$Y$87)*100</f>
        <v>56.521739130434781</v>
      </c>
      <c r="X89" s="38">
        <f t="shared" si="21"/>
        <v>17.391304347826086</v>
      </c>
      <c r="Y89" s="38">
        <f t="shared" si="21"/>
        <v>13.043478260869565</v>
      </c>
      <c r="Z89" s="38">
        <f>(Z88/$AC$87)*100</f>
        <v>12.962962962962962</v>
      </c>
      <c r="AA89" s="38">
        <f t="shared" ref="AA89:AC89" si="22">(AA88/$AC$87)*100</f>
        <v>40.74074074074074</v>
      </c>
      <c r="AB89" s="38">
        <f t="shared" si="22"/>
        <v>18.518518518518519</v>
      </c>
      <c r="AC89" s="38">
        <f t="shared" si="22"/>
        <v>14.814814814814813</v>
      </c>
      <c r="AD89" s="38">
        <f>(AD88/$AG$87)*100</f>
        <v>15.217391304347828</v>
      </c>
      <c r="AE89" s="38">
        <f t="shared" ref="AE89:AG89" si="23">(AE88/$AG$87)*100</f>
        <v>43.478260869565219</v>
      </c>
      <c r="AF89" s="38">
        <f t="shared" si="23"/>
        <v>15.217391304347828</v>
      </c>
      <c r="AG89" s="38">
        <f t="shared" si="23"/>
        <v>26.086956521739129</v>
      </c>
      <c r="AH89" s="38">
        <f>(AH88/$AK$87)*100</f>
        <v>17.241379310344829</v>
      </c>
      <c r="AI89" s="38">
        <f t="shared" ref="AI89:AK89" si="24">(AI88/$AK$87)*100</f>
        <v>37.931034482758619</v>
      </c>
      <c r="AJ89" s="38">
        <f t="shared" si="24"/>
        <v>27.586206896551722</v>
      </c>
      <c r="AK89" s="38">
        <f t="shared" si="24"/>
        <v>17.241379310344829</v>
      </c>
      <c r="AL89" s="38">
        <f>(AL88/$AO87)*100</f>
        <v>10.344827586206897</v>
      </c>
      <c r="AM89" s="38">
        <f t="shared" ref="AM89:AO89" si="25">(AM88/$AO87)*100</f>
        <v>44.827586206896555</v>
      </c>
      <c r="AN89" s="38">
        <f t="shared" si="25"/>
        <v>27.586206896551722</v>
      </c>
      <c r="AO89" s="38">
        <f t="shared" si="25"/>
        <v>17.241379310344829</v>
      </c>
      <c r="AP89" s="38">
        <f>(AP88/$AS$87)*100</f>
        <v>9.7560975609756095</v>
      </c>
      <c r="AQ89" s="38">
        <f t="shared" ref="AQ89:AS89" si="26">(AQ88/$AS$87)*100</f>
        <v>34.146341463414636</v>
      </c>
      <c r="AR89" s="38">
        <f t="shared" si="26"/>
        <v>41.463414634146339</v>
      </c>
      <c r="AS89" s="38">
        <f t="shared" si="26"/>
        <v>14.634146341463413</v>
      </c>
      <c r="AT89" s="38">
        <f>(AT88/$AW$87)*100</f>
        <v>26.190476190476193</v>
      </c>
      <c r="AU89" s="38">
        <f t="shared" ref="AU89:AW89" si="27">(AU88/$AW$87)*100</f>
        <v>19.047619047619047</v>
      </c>
      <c r="AV89" s="38">
        <f t="shared" si="27"/>
        <v>33.333333333333329</v>
      </c>
      <c r="AW89" s="39">
        <f t="shared" si="27"/>
        <v>21.428571428571427</v>
      </c>
    </row>
    <row r="90" spans="1:49">
      <c r="A90" s="2"/>
      <c r="B90" s="91" t="s">
        <v>37</v>
      </c>
      <c r="C90" s="92"/>
      <c r="D90" s="92"/>
      <c r="E90" s="93"/>
      <c r="F90" s="91" t="s">
        <v>38</v>
      </c>
      <c r="G90" s="92"/>
      <c r="H90" s="92"/>
      <c r="I90" s="93"/>
      <c r="J90" s="91" t="s">
        <v>44</v>
      </c>
      <c r="K90" s="92"/>
      <c r="L90" s="92"/>
      <c r="M90" s="93"/>
      <c r="N90" s="91" t="s">
        <v>45</v>
      </c>
      <c r="O90" s="92"/>
      <c r="P90" s="92"/>
      <c r="Q90" s="93"/>
      <c r="R90" s="91" t="s">
        <v>51</v>
      </c>
      <c r="S90" s="92"/>
      <c r="T90" s="92"/>
      <c r="U90" s="93"/>
      <c r="V90" s="91" t="s">
        <v>50</v>
      </c>
      <c r="W90" s="92"/>
      <c r="X90" s="92"/>
      <c r="Y90" s="93"/>
      <c r="Z90" s="91" t="s">
        <v>55</v>
      </c>
      <c r="AA90" s="92"/>
      <c r="AB90" s="92"/>
      <c r="AC90" s="93"/>
      <c r="AD90" s="91" t="s">
        <v>56</v>
      </c>
      <c r="AE90" s="92"/>
      <c r="AF90" s="92"/>
      <c r="AG90" s="93"/>
      <c r="AH90" s="91" t="s">
        <v>44</v>
      </c>
      <c r="AI90" s="92"/>
      <c r="AJ90" s="92"/>
      <c r="AK90" s="93"/>
      <c r="AL90" s="91" t="s">
        <v>45</v>
      </c>
      <c r="AM90" s="92"/>
      <c r="AN90" s="92"/>
      <c r="AO90" s="93"/>
      <c r="AP90" s="91" t="s">
        <v>61</v>
      </c>
      <c r="AQ90" s="92"/>
      <c r="AR90" s="92"/>
      <c r="AS90" s="93"/>
      <c r="AT90" s="91" t="s">
        <v>54</v>
      </c>
      <c r="AU90" s="92"/>
      <c r="AV90" s="92"/>
      <c r="AW90" s="93"/>
    </row>
    <row r="91" spans="1:49">
      <c r="A91" s="2" t="s">
        <v>39</v>
      </c>
      <c r="C91" t="s">
        <v>42</v>
      </c>
      <c r="E91" s="2"/>
      <c r="G91" t="s">
        <v>43</v>
      </c>
      <c r="H91" s="5"/>
      <c r="I91" s="2"/>
      <c r="K91" t="s">
        <v>48</v>
      </c>
      <c r="M91" s="2"/>
      <c r="O91" t="s">
        <v>3</v>
      </c>
      <c r="Q91" s="2"/>
      <c r="S91" t="s">
        <v>49</v>
      </c>
      <c r="U91" s="2"/>
      <c r="W91" t="s">
        <v>52</v>
      </c>
      <c r="Y91" s="2"/>
      <c r="AA91" t="s">
        <v>59</v>
      </c>
      <c r="AC91" s="2"/>
      <c r="AE91" t="s">
        <v>57</v>
      </c>
      <c r="AG91" s="2"/>
      <c r="AI91" t="s">
        <v>62</v>
      </c>
      <c r="AK91" s="2"/>
      <c r="AM91" t="s">
        <v>63</v>
      </c>
      <c r="AO91" s="2"/>
      <c r="AQ91" t="s">
        <v>66</v>
      </c>
      <c r="AS91" s="2"/>
      <c r="AU91" t="s">
        <v>68</v>
      </c>
      <c r="AW91" s="2"/>
    </row>
    <row r="92" spans="1:49">
      <c r="A92" s="2" t="s">
        <v>40</v>
      </c>
      <c r="E92" s="2"/>
      <c r="I92" s="2"/>
      <c r="K92" t="s">
        <v>49</v>
      </c>
      <c r="M92" s="2"/>
      <c r="Q92" s="2"/>
      <c r="S92" t="s">
        <v>49</v>
      </c>
      <c r="U92" s="2"/>
      <c r="W92" t="s">
        <v>53</v>
      </c>
      <c r="Y92" s="2"/>
      <c r="AA92" t="s">
        <v>3</v>
      </c>
      <c r="AC92" s="2"/>
      <c r="AE92" t="s">
        <v>58</v>
      </c>
      <c r="AG92" s="2"/>
      <c r="AK92" s="2"/>
      <c r="AM92" t="s">
        <v>64</v>
      </c>
      <c r="AO92" s="2"/>
      <c r="AQ92" t="s">
        <v>64</v>
      </c>
      <c r="AS92" s="2"/>
      <c r="AU92" t="s">
        <v>3</v>
      </c>
      <c r="AW92" s="2"/>
    </row>
    <row r="93" spans="1:49">
      <c r="A93" s="2" t="s">
        <v>41</v>
      </c>
      <c r="E93" s="2"/>
      <c r="I93" s="2"/>
      <c r="M93" s="2"/>
      <c r="Q93" s="2"/>
      <c r="U93" s="2"/>
      <c r="Y93" s="2"/>
      <c r="AC93" s="2"/>
      <c r="AE93" t="s">
        <v>3</v>
      </c>
      <c r="AG93" s="2"/>
      <c r="AK93" s="2"/>
      <c r="AM93" t="s">
        <v>65</v>
      </c>
      <c r="AO93" s="2"/>
      <c r="AQ93" t="s">
        <v>67</v>
      </c>
      <c r="AS93" s="2"/>
      <c r="AW93" s="2"/>
    </row>
    <row r="94" spans="1:49">
      <c r="A94" s="53" t="s">
        <v>76</v>
      </c>
      <c r="B94" s="94" t="s">
        <v>7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6" t="s">
        <v>60</v>
      </c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</row>
    <row r="95" spans="1:49" ht="15.75" thickBot="1"/>
    <row r="96" spans="1:49">
      <c r="B96" s="63" t="s">
        <v>84</v>
      </c>
      <c r="C96" s="42"/>
      <c r="D96" s="42"/>
      <c r="E96" s="64"/>
    </row>
    <row r="97" spans="2:7">
      <c r="B97" s="35">
        <f>AVERAGE(B89,F89,J89,N89,R89,V89,Z89,AD89,AH89,AL89,AP89,AT89)</f>
        <v>14.324634543809296</v>
      </c>
      <c r="C97" s="5">
        <f>AVERAGE(C89,G89,K89,O89,S89,W89,AA89,AE89,AI89,AM89,AQ89,AU89)</f>
        <v>39.402524916621601</v>
      </c>
      <c r="D97" s="5">
        <f>AVERAGE(D89,H89,L89,P89,T89,X89,AB89,AF89,AJ89,AN89,AR89,AV89)</f>
        <v>29.688956396689253</v>
      </c>
      <c r="E97" s="34">
        <f>AVERAGE(E89,I89,M89,Q89,U89,Y89,AC89,AG89,AK89,AO89,AS89,AW89)</f>
        <v>15.503637229299587</v>
      </c>
      <c r="G97">
        <f>SUM(B97,C97,D97,E97)</f>
        <v>98.919753086419732</v>
      </c>
    </row>
    <row r="98" spans="2:7">
      <c r="B98" s="35"/>
      <c r="C98" s="5"/>
      <c r="D98" s="5"/>
      <c r="E98" s="34"/>
    </row>
    <row r="99" spans="2:7">
      <c r="B99" s="65" t="s">
        <v>81</v>
      </c>
      <c r="C99" s="5"/>
      <c r="D99" s="5"/>
      <c r="E99" s="34"/>
    </row>
    <row r="100" spans="2:7">
      <c r="B100" s="35">
        <f>MEDIAN(B89,F89,J89,N89,R89,V89,Z89,AD89,AH89,AL89,AP89,AT89)</f>
        <v>13.664596273291924</v>
      </c>
      <c r="C100" s="5">
        <f>MEDIAN(C89,G89,K89,O89,S89,W89,AA89,AE89,AI89,AM89,AQ89,AU89)</f>
        <v>39.601139601139607</v>
      </c>
      <c r="D100" s="5">
        <f>MEDIAN(D89,H89,L89,P89,T89,X89,AB89,AF89,AJ89,AN89,AR89,AV89)</f>
        <v>30.459770114942526</v>
      </c>
      <c r="E100" s="34">
        <f>MEDIAN(E89,I89,M89,Q89,U89,Y89,AC89,AG89,AK89,AO89,AS89,AW89)</f>
        <v>16.028097062579821</v>
      </c>
    </row>
    <row r="101" spans="2:7">
      <c r="B101" s="35"/>
      <c r="C101" s="5"/>
      <c r="D101" s="5"/>
      <c r="E101" s="34"/>
    </row>
    <row r="102" spans="2:7">
      <c r="B102" s="66" t="s">
        <v>82</v>
      </c>
      <c r="C102" s="5"/>
      <c r="D102" s="5"/>
      <c r="E102" s="34"/>
    </row>
    <row r="103" spans="2:7" ht="15.75" thickBot="1">
      <c r="B103" s="67">
        <f>STDEVP(B89,F89,J89,N89,R89,V89,Z89,AD89,AH89,AL89,AP89,AT89)</f>
        <v>4.6291156582884883</v>
      </c>
      <c r="C103" s="67">
        <f t="shared" ref="C103:E103" si="28">STDEVP(C89,G89,K89,O89,S89,W89,AA89,AE89,AI89,AM89,AQ89,AU89)</f>
        <v>9.1309485214126944</v>
      </c>
      <c r="D103" s="67">
        <f t="shared" si="28"/>
        <v>8.7911357598920166</v>
      </c>
      <c r="E103" s="67">
        <f t="shared" si="28"/>
        <v>6.4235617418756012</v>
      </c>
    </row>
  </sheetData>
  <mergeCells count="45">
    <mergeCell ref="AC29:AC32"/>
    <mergeCell ref="AC33:AC39"/>
    <mergeCell ref="B50:Q50"/>
    <mergeCell ref="B52:C52"/>
    <mergeCell ref="D52:E52"/>
    <mergeCell ref="F52:G52"/>
    <mergeCell ref="H52:I52"/>
    <mergeCell ref="R50:Y50"/>
    <mergeCell ref="F51:I51"/>
    <mergeCell ref="B51:E51"/>
    <mergeCell ref="AL90:AO90"/>
    <mergeCell ref="AP90:AS90"/>
    <mergeCell ref="AT90:AW90"/>
    <mergeCell ref="B94:AG94"/>
    <mergeCell ref="AH94:AW94"/>
    <mergeCell ref="R90:U90"/>
    <mergeCell ref="V90:Y90"/>
    <mergeCell ref="Z90:AC90"/>
    <mergeCell ref="AD90:AG90"/>
    <mergeCell ref="AH90:AK90"/>
    <mergeCell ref="B90:E90"/>
    <mergeCell ref="F90:I90"/>
    <mergeCell ref="J90:M90"/>
    <mergeCell ref="N90:Q90"/>
    <mergeCell ref="AL51:AO51"/>
    <mergeCell ref="AP51:AS51"/>
    <mergeCell ref="AH51:AK51"/>
    <mergeCell ref="AD51:AG51"/>
    <mergeCell ref="Z51:AC51"/>
    <mergeCell ref="AT51:AW51"/>
    <mergeCell ref="J52:L52"/>
    <mergeCell ref="AD1:AM1"/>
    <mergeCell ref="V51:Y51"/>
    <mergeCell ref="R51:U51"/>
    <mergeCell ref="J51:M51"/>
    <mergeCell ref="AE2:AE4"/>
    <mergeCell ref="AG2:AG4"/>
    <mergeCell ref="AK2:AK4"/>
    <mergeCell ref="AI2:AI4"/>
    <mergeCell ref="AM2:AM4"/>
    <mergeCell ref="AC3:AC9"/>
    <mergeCell ref="N51:Q51"/>
    <mergeCell ref="Z50:AB50"/>
    <mergeCell ref="AC10:AC17"/>
    <mergeCell ref="AC18:AC28"/>
  </mergeCells>
  <conditionalFormatting sqref="AH5:AM50 AD5:AG41 AD43:AG50">
    <cfRule type="cellIs" dxfId="70" priority="11" operator="lessThan">
      <formula>-2</formula>
    </cfRule>
    <cfRule type="cellIs" dxfId="69" priority="12" operator="between">
      <formula>-1</formula>
      <formula>-2</formula>
    </cfRule>
    <cfRule type="cellIs" dxfId="68" priority="13" operator="greaterThan">
      <formula>2</formula>
    </cfRule>
    <cfRule type="cellIs" dxfId="67" priority="14" operator="between">
      <formula>1</formula>
      <formula>2</formula>
    </cfRule>
    <cfRule type="cellIs" dxfId="66" priority="15" operator="between">
      <formula>0</formula>
      <formula>1</formula>
    </cfRule>
    <cfRule type="cellIs" dxfId="65" priority="18" operator="between">
      <formula>-1</formula>
      <formula>0</formula>
    </cfRule>
  </conditionalFormatting>
  <conditionalFormatting sqref="B5:AB39">
    <cfRule type="cellIs" dxfId="64" priority="33" operator="equal">
      <formula>0</formula>
    </cfRule>
    <cfRule type="cellIs" dxfId="63" priority="34" operator="equal">
      <formula>3</formula>
    </cfRule>
    <cfRule type="cellIs" dxfId="62" priority="35" operator="equal">
      <formula>2</formula>
    </cfRule>
    <cfRule type="cellIs" dxfId="61" priority="36" operator="equal">
      <formula>1</formula>
    </cfRule>
    <cfRule type="cellIs" dxfId="60" priority="37" operator="equal">
      <formula>-1</formula>
    </cfRule>
    <cfRule type="cellIs" dxfId="59" priority="38" operator="equal">
      <formula>-2</formula>
    </cfRule>
    <cfRule type="cellIs" dxfId="58" priority="39" operator="equal">
      <formula>-3</formula>
    </cfRule>
  </conditionalFormatting>
  <conditionalFormatting sqref="B89:AW89">
    <cfRule type="cellIs" dxfId="57" priority="5" operator="greaterThan">
      <formula>50</formula>
    </cfRule>
    <cfRule type="cellIs" dxfId="56" priority="6" operator="between">
      <formula>40</formula>
      <formula>50</formula>
    </cfRule>
    <cfRule type="cellIs" dxfId="55" priority="7" operator="between">
      <formula>30</formula>
      <formula>40</formula>
    </cfRule>
    <cfRule type="cellIs" dxfId="54" priority="8" operator="between">
      <formula>20</formula>
      <formula>30</formula>
    </cfRule>
    <cfRule type="cellIs" dxfId="53" priority="9" operator="between">
      <formula>10</formula>
      <formula>20</formula>
    </cfRule>
    <cfRule type="cellIs" dxfId="52" priority="10" operator="between">
      <formula>0</formula>
      <formula>10</formula>
    </cfRule>
    <cfRule type="cellIs" dxfId="51" priority="31" operator="equal">
      <formula>"T D"</formula>
    </cfRule>
    <cfRule type="cellIs" dxfId="50" priority="32" operator="equal">
      <formula>"T"</formula>
    </cfRule>
  </conditionalFormatting>
  <conditionalFormatting sqref="B54:AW85 B87:AW89">
    <cfRule type="cellIs" dxfId="49" priority="22" operator="equal">
      <formula>"I D"</formula>
    </cfRule>
    <cfRule type="cellIs" dxfId="48" priority="23" operator="equal">
      <formula>"D I"</formula>
    </cfRule>
    <cfRule type="cellIs" dxfId="47" priority="24" operator="equal">
      <formula>"T I"</formula>
    </cfRule>
    <cfRule type="cellIs" dxfId="46" priority="25" operator="equal">
      <formula>"I D"</formula>
    </cfRule>
    <cfRule type="cellIs" dxfId="45" priority="26" operator="equal">
      <formula>"T D"</formula>
    </cfRule>
    <cfRule type="cellIs" dxfId="44" priority="27" operator="equal">
      <formula>"I"</formula>
    </cfRule>
    <cfRule type="cellIs" dxfId="43" priority="28" operator="equal">
      <formula>"D"</formula>
    </cfRule>
    <cfRule type="cellIs" dxfId="42" priority="29" operator="equal">
      <formula>"S"</formula>
    </cfRule>
    <cfRule type="cellIs" dxfId="41" priority="30" operator="equal">
      <formula>"T"</formula>
    </cfRule>
  </conditionalFormatting>
  <conditionalFormatting sqref="B53:AW85 B87:AW89">
    <cfRule type="cellIs" dxfId="40" priority="20" operator="equal">
      <formula>"X"</formula>
    </cfRule>
    <cfRule type="cellIs" dxfId="39" priority="21" operator="equal">
      <formula>"R"</formula>
    </cfRule>
  </conditionalFormatting>
  <conditionalFormatting sqref="B40:AB40">
    <cfRule type="cellIs" dxfId="38" priority="4" operator="between">
      <formula>$E$46</formula>
      <formula>$E$47</formula>
    </cfRule>
    <cfRule type="cellIs" dxfId="37" priority="3" operator="between">
      <formula>$E$48</formula>
      <formula>$E$49</formula>
    </cfRule>
  </conditionalFormatting>
  <conditionalFormatting sqref="B41:AB41">
    <cfRule type="cellIs" dxfId="0" priority="2" operator="between">
      <formula>$H$46</formula>
      <formula>$H$47</formula>
    </cfRule>
    <cfRule type="cellIs" dxfId="1" priority="1" operator="between">
      <formula>$H$48</formula>
      <formula>$H$49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Universidade do Minho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</dc:creator>
  <cp:lastModifiedBy>JLS</cp:lastModifiedBy>
  <dcterms:created xsi:type="dcterms:W3CDTF">2011-06-09T16:48:38Z</dcterms:created>
  <dcterms:modified xsi:type="dcterms:W3CDTF">2011-09-22T14:34:17Z</dcterms:modified>
</cp:coreProperties>
</file>